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6.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mc:AlternateContent xmlns:mc="http://schemas.openxmlformats.org/markup-compatibility/2006">
    <mc:Choice Requires="x15">
      <x15ac:absPath xmlns:x15ac="http://schemas.microsoft.com/office/spreadsheetml/2010/11/ac" url="C:\Users\suha.abudia\Desktop\البرنامج الوطني لتطوير النظام الإحصائي\Website\"/>
    </mc:Choice>
  </mc:AlternateContent>
  <xr:revisionPtr revIDLastSave="0" documentId="13_ncr:1_{47E4C491-2287-490E-B67E-02613E84398B}" xr6:coauthVersionLast="47" xr6:coauthVersionMax="47" xr10:uidLastSave="{00000000-0000-0000-0000-000000000000}"/>
  <bookViews>
    <workbookView xWindow="-120" yWindow="-120" windowWidth="29040" windowHeight="15720" tabRatio="829" xr2:uid="{00000000-000D-0000-FFFF-FFFF00000000}"/>
  </bookViews>
  <sheets>
    <sheet name="Index الفهرس" sheetId="60" r:id="rId1"/>
    <sheet name="البيانات الوصفيةMetadata" sheetId="77" r:id="rId2"/>
    <sheet name="1-4" sheetId="6" r:id="rId3"/>
    <sheet name="5-8" sheetId="28" r:id="rId4"/>
    <sheet name="9-12" sheetId="38" r:id="rId5"/>
    <sheet name="13-16" sheetId="74" r:id="rId6"/>
    <sheet name="17-24" sheetId="12" r:id="rId7"/>
    <sheet name="25-26" sheetId="63" r:id="rId8"/>
    <sheet name="25-26(c)" sheetId="75" r:id="rId9"/>
    <sheet name="27-31" sheetId="59" r:id="rId10"/>
    <sheet name="32-34" sheetId="30" r:id="rId11"/>
    <sheet name="35-37" sheetId="76" r:id="rId12"/>
  </sheets>
  <definedNames>
    <definedName name="_xlnm.Print_Area" localSheetId="5">'13-16'!$B$1:$S$61</definedName>
    <definedName name="_xlnm.Print_Area" localSheetId="2">'1-4'!$B$1:$T$113</definedName>
    <definedName name="_xlnm.Print_Area" localSheetId="6">'17-24'!$B$1:$T$227</definedName>
    <definedName name="_xlnm.Print_Area" localSheetId="7">'25-26'!$B$1:$X$41</definedName>
    <definedName name="_xlnm.Print_Area" localSheetId="8">'25-26(c)'!$B$1:$R$37</definedName>
    <definedName name="_xlnm.Print_Area" localSheetId="9">'27-31'!$B$1:$S$122</definedName>
    <definedName name="_xlnm.Print_Area" localSheetId="10">'32-34'!$B$1:$S$41</definedName>
    <definedName name="_xlnm.Print_Area" localSheetId="11">'35-37'!$B$1:$S$41</definedName>
    <definedName name="_xlnm.Print_Area" localSheetId="3">'5-8'!$B$1:$T$116</definedName>
    <definedName name="_xlnm.Print_Area" localSheetId="4">'9-12'!$B$1:$S$80</definedName>
    <definedName name="_xlnm.Print_Area" localSheetId="0">'Index الفهرس'!$B$2:$D$44</definedName>
    <definedName name="_xlnm.Print_Area" localSheetId="1">'البيانات الوصفيةMetadata'!$A$1:$X$47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81" i="59" l="1"/>
  <c r="R85" i="59"/>
  <c r="R86" i="59"/>
  <c r="R87" i="59"/>
  <c r="R88" i="59"/>
  <c r="R54" i="59"/>
  <c r="R58" i="59"/>
  <c r="R59" i="59"/>
  <c r="R60" i="59"/>
  <c r="R61" i="59"/>
  <c r="R36" i="59"/>
  <c r="R110" i="59" s="1"/>
  <c r="R37" i="59"/>
  <c r="R111" i="59" s="1"/>
  <c r="R38" i="59"/>
  <c r="R112" i="59" s="1"/>
  <c r="R42" i="59"/>
  <c r="R116" i="59" s="1"/>
  <c r="R30" i="76" l="1"/>
  <c r="R31" i="76"/>
  <c r="R32" i="76"/>
  <c r="R33" i="76"/>
  <c r="R34" i="76"/>
  <c r="R35" i="76"/>
  <c r="R36" i="76"/>
  <c r="R37" i="76"/>
  <c r="R38" i="76"/>
  <c r="R17" i="76"/>
  <c r="R18" i="76"/>
  <c r="R19" i="76"/>
  <c r="R20" i="76"/>
  <c r="R29" i="30"/>
  <c r="R39" i="30" s="1"/>
  <c r="R21" i="30"/>
  <c r="R7" i="30" s="1"/>
  <c r="R21" i="76" l="1"/>
  <c r="R29" i="76"/>
  <c r="R7" i="76"/>
  <c r="R8" i="30"/>
  <c r="R8" i="76" s="1"/>
  <c r="R39" i="76"/>
  <c r="R9" i="30" l="1"/>
  <c r="R9" i="76" s="1"/>
  <c r="R16" i="59"/>
  <c r="R17" i="59"/>
  <c r="R20" i="59"/>
  <c r="R21" i="59"/>
  <c r="R23" i="59"/>
  <c r="R24" i="59"/>
  <c r="M29" i="63"/>
  <c r="M30" i="63"/>
  <c r="M31" i="63"/>
  <c r="M32" i="63"/>
  <c r="M33" i="63"/>
  <c r="M34" i="63"/>
  <c r="M35" i="63"/>
  <c r="S120" i="12"/>
  <c r="S121" i="12"/>
  <c r="S122" i="12"/>
  <c r="S123" i="12"/>
  <c r="S124" i="12"/>
  <c r="S125" i="12"/>
  <c r="S126" i="12"/>
  <c r="S127" i="12"/>
  <c r="S128" i="12"/>
  <c r="S129" i="12"/>
  <c r="S130" i="12"/>
  <c r="S131" i="12"/>
  <c r="S132" i="12"/>
  <c r="S133" i="12"/>
  <c r="S134" i="12"/>
  <c r="S135" i="12"/>
  <c r="S136" i="12"/>
  <c r="S149" i="12"/>
  <c r="S150" i="12"/>
  <c r="S151" i="12"/>
  <c r="S152" i="12"/>
  <c r="S153" i="12"/>
  <c r="S154" i="12"/>
  <c r="S155" i="12"/>
  <c r="S156" i="12"/>
  <c r="S157" i="12"/>
  <c r="S158" i="12"/>
  <c r="S159" i="12"/>
  <c r="S160" i="12"/>
  <c r="S161" i="12"/>
  <c r="S162" i="12"/>
  <c r="S163" i="12"/>
  <c r="S164" i="12"/>
  <c r="S165" i="12"/>
  <c r="S206" i="12"/>
  <c r="S207" i="12"/>
  <c r="S208" i="12"/>
  <c r="S209" i="12"/>
  <c r="S210" i="12"/>
  <c r="S211" i="12"/>
  <c r="S212" i="12"/>
  <c r="S213" i="12"/>
  <c r="S214" i="12"/>
  <c r="S215" i="12"/>
  <c r="S216" i="12"/>
  <c r="S217" i="12"/>
  <c r="S218" i="12"/>
  <c r="S219" i="12"/>
  <c r="S220" i="12"/>
  <c r="S221" i="12"/>
  <c r="S222" i="12"/>
  <c r="S178" i="12"/>
  <c r="S179" i="12"/>
  <c r="S180" i="12"/>
  <c r="S181" i="12"/>
  <c r="S182" i="12"/>
  <c r="S183" i="12"/>
  <c r="S184" i="12"/>
  <c r="S185" i="12"/>
  <c r="S186" i="12"/>
  <c r="S187" i="12"/>
  <c r="S188" i="12"/>
  <c r="S189" i="12"/>
  <c r="S190" i="12"/>
  <c r="S191" i="12"/>
  <c r="S192" i="12"/>
  <c r="S193" i="12"/>
  <c r="S194" i="12"/>
  <c r="W10" i="63"/>
  <c r="W11" i="63"/>
  <c r="W14" i="63"/>
  <c r="W34" i="63" s="1"/>
  <c r="W15" i="63"/>
  <c r="W35" i="63" s="1"/>
  <c r="M17" i="63"/>
  <c r="M37" i="63" s="1"/>
  <c r="M18" i="63"/>
  <c r="M38" i="63" s="1"/>
  <c r="R98" i="59" l="1"/>
  <c r="R97" i="59"/>
  <c r="R95" i="59"/>
  <c r="R91" i="59"/>
  <c r="R41" i="59"/>
  <c r="R115" i="59" s="1"/>
  <c r="R90" i="59"/>
  <c r="R40" i="59"/>
  <c r="R114" i="59" s="1"/>
  <c r="R94" i="59"/>
  <c r="W31" i="63"/>
  <c r="W30" i="63"/>
  <c r="S109" i="12" l="1"/>
  <c r="S91" i="12"/>
  <c r="S205" i="12" s="1"/>
  <c r="S81" i="12"/>
  <c r="S63" i="12"/>
  <c r="S177" i="12" s="1"/>
  <c r="S53" i="12"/>
  <c r="S35" i="12"/>
  <c r="S148" i="12" s="1"/>
  <c r="S25" i="12"/>
  <c r="S7" i="12"/>
  <c r="S119" i="12" s="1"/>
  <c r="R53" i="74"/>
  <c r="R54" i="74"/>
  <c r="R55" i="74"/>
  <c r="R56" i="74"/>
  <c r="R57" i="74"/>
  <c r="R38" i="74"/>
  <c r="R39" i="74"/>
  <c r="R40" i="74"/>
  <c r="R41" i="74"/>
  <c r="R42" i="74"/>
  <c r="R7" i="74"/>
  <c r="R52" i="74" s="1"/>
  <c r="R68" i="38"/>
  <c r="R69" i="38"/>
  <c r="R70" i="38"/>
  <c r="R72" i="38"/>
  <c r="R73" i="38"/>
  <c r="R75" i="38"/>
  <c r="R76" i="38"/>
  <c r="R48" i="38"/>
  <c r="R49" i="38"/>
  <c r="R50" i="38"/>
  <c r="R52" i="38"/>
  <c r="R53" i="38"/>
  <c r="R55" i="38"/>
  <c r="R56" i="38"/>
  <c r="R14" i="38"/>
  <c r="R74" i="38" s="1"/>
  <c r="R11" i="38"/>
  <c r="R7" i="38"/>
  <c r="R15" i="59" s="1"/>
  <c r="R89" i="59" l="1"/>
  <c r="R39" i="59"/>
  <c r="R113" i="59" s="1"/>
  <c r="S26" i="12"/>
  <c r="S138" i="12" s="1"/>
  <c r="S137" i="12"/>
  <c r="M8" i="63"/>
  <c r="S54" i="12"/>
  <c r="S167" i="12" s="1"/>
  <c r="S166" i="12"/>
  <c r="W9" i="63"/>
  <c r="S82" i="12"/>
  <c r="S196" i="12" s="1"/>
  <c r="S195" i="12"/>
  <c r="R25" i="59"/>
  <c r="S110" i="12"/>
  <c r="S224" i="12" s="1"/>
  <c r="W12" i="63"/>
  <c r="R18" i="59"/>
  <c r="S223" i="12"/>
  <c r="R22" i="59"/>
  <c r="M16" i="63"/>
  <c r="R19" i="59"/>
  <c r="W13" i="63"/>
  <c r="R13" i="74"/>
  <c r="R67" i="38"/>
  <c r="R17" i="38"/>
  <c r="R71" i="38"/>
  <c r="R99" i="59" l="1"/>
  <c r="R92" i="59"/>
  <c r="R43" i="59"/>
  <c r="R117" i="59" s="1"/>
  <c r="R44" i="59"/>
  <c r="R118" i="59" s="1"/>
  <c r="R93" i="59"/>
  <c r="R45" i="59"/>
  <c r="R119" i="59" s="1"/>
  <c r="R96" i="59"/>
  <c r="W29" i="63"/>
  <c r="M28" i="63"/>
  <c r="W32" i="63"/>
  <c r="W33" i="63"/>
  <c r="M36" i="63"/>
  <c r="R27" i="74"/>
  <c r="R23" i="74"/>
  <c r="R58" i="74"/>
  <c r="R28" i="74"/>
  <c r="R22" i="74"/>
  <c r="R24" i="74"/>
  <c r="R26" i="74"/>
  <c r="R25" i="74"/>
  <c r="R30" i="38"/>
  <c r="R32" i="38"/>
  <c r="R35" i="38"/>
  <c r="R36" i="38"/>
  <c r="R28" i="38"/>
  <c r="R77" i="38"/>
  <c r="R33" i="38"/>
  <c r="R37" i="38"/>
  <c r="R27" i="38"/>
  <c r="R29" i="38"/>
  <c r="R34" i="38"/>
  <c r="R31" i="38"/>
  <c r="S95" i="28"/>
  <c r="S96" i="28"/>
  <c r="S97" i="28"/>
  <c r="S98" i="28"/>
  <c r="S99" i="28"/>
  <c r="S100" i="28"/>
  <c r="S101" i="28"/>
  <c r="S102" i="28"/>
  <c r="S103" i="28"/>
  <c r="S104" i="28"/>
  <c r="S105" i="28"/>
  <c r="S106" i="28"/>
  <c r="S107" i="28"/>
  <c r="S108" i="28"/>
  <c r="S109" i="28"/>
  <c r="S110" i="28"/>
  <c r="S111" i="28"/>
  <c r="S66" i="28"/>
  <c r="S67" i="28"/>
  <c r="S68" i="28"/>
  <c r="S69" i="28"/>
  <c r="S70" i="28"/>
  <c r="S71" i="28"/>
  <c r="S72" i="28"/>
  <c r="S73" i="28"/>
  <c r="S74" i="28"/>
  <c r="S75" i="28"/>
  <c r="S76" i="28"/>
  <c r="S77" i="28"/>
  <c r="S78" i="28"/>
  <c r="S79" i="28"/>
  <c r="S80" i="28"/>
  <c r="S81" i="28"/>
  <c r="S82" i="28"/>
  <c r="S25" i="28"/>
  <c r="S7" i="28"/>
  <c r="S92" i="6"/>
  <c r="S93" i="6"/>
  <c r="S94" i="6"/>
  <c r="S95" i="6"/>
  <c r="S96" i="6"/>
  <c r="S97" i="6"/>
  <c r="S98" i="6"/>
  <c r="S99" i="6"/>
  <c r="S100" i="6"/>
  <c r="S101" i="6"/>
  <c r="S102" i="6"/>
  <c r="S103" i="6"/>
  <c r="S104" i="6"/>
  <c r="S105" i="6"/>
  <c r="S106" i="6"/>
  <c r="S107" i="6"/>
  <c r="S108" i="6"/>
  <c r="S64" i="6"/>
  <c r="S65" i="6"/>
  <c r="S66" i="6"/>
  <c r="S67" i="6"/>
  <c r="S68" i="6"/>
  <c r="S69" i="6"/>
  <c r="S70" i="6"/>
  <c r="S71" i="6"/>
  <c r="S72" i="6"/>
  <c r="S73" i="6"/>
  <c r="S74" i="6"/>
  <c r="S75" i="6"/>
  <c r="S76" i="6"/>
  <c r="S77" i="6"/>
  <c r="S78" i="6"/>
  <c r="S79" i="6"/>
  <c r="S80" i="6"/>
  <c r="S25" i="6"/>
  <c r="S7" i="6"/>
  <c r="S91" i="6" s="1"/>
  <c r="D37" i="59"/>
  <c r="D111" i="59" s="1"/>
  <c r="E37" i="59"/>
  <c r="E111" i="59" s="1"/>
  <c r="F37" i="59"/>
  <c r="F111" i="59" s="1"/>
  <c r="G37" i="59"/>
  <c r="G111" i="59" s="1"/>
  <c r="H37" i="59"/>
  <c r="H111" i="59" s="1"/>
  <c r="I37" i="59"/>
  <c r="I111" i="59" s="1"/>
  <c r="J37" i="59"/>
  <c r="J111" i="59" s="1"/>
  <c r="K37" i="59"/>
  <c r="K111" i="59" s="1"/>
  <c r="L37" i="59"/>
  <c r="L111" i="59" s="1"/>
  <c r="M37" i="59"/>
  <c r="M111" i="59" s="1"/>
  <c r="N37" i="59"/>
  <c r="N111" i="59" s="1"/>
  <c r="O37" i="59"/>
  <c r="O111" i="59" s="1"/>
  <c r="P37" i="59"/>
  <c r="P111" i="59" s="1"/>
  <c r="Q37" i="59"/>
  <c r="Q111" i="59" s="1"/>
  <c r="C37" i="59"/>
  <c r="C16" i="59"/>
  <c r="D16" i="59"/>
  <c r="E16" i="59"/>
  <c r="F16" i="59"/>
  <c r="G16" i="59"/>
  <c r="H16" i="59"/>
  <c r="I16" i="59"/>
  <c r="J16" i="59"/>
  <c r="K16" i="59"/>
  <c r="L16" i="59"/>
  <c r="M16" i="59"/>
  <c r="N16" i="59"/>
  <c r="O16" i="59"/>
  <c r="P16" i="59"/>
  <c r="Q16" i="59"/>
  <c r="R63" i="59" s="1"/>
  <c r="C17" i="59"/>
  <c r="D17" i="59"/>
  <c r="E17" i="59"/>
  <c r="F17" i="59"/>
  <c r="G17" i="59"/>
  <c r="H17" i="59"/>
  <c r="I17" i="59"/>
  <c r="J17" i="59"/>
  <c r="K17" i="59"/>
  <c r="L17" i="59"/>
  <c r="M17" i="59"/>
  <c r="N17" i="59"/>
  <c r="O17" i="59"/>
  <c r="P17" i="59"/>
  <c r="Q17" i="59"/>
  <c r="R64" i="59" s="1"/>
  <c r="D91" i="12"/>
  <c r="E91" i="12"/>
  <c r="F91" i="12"/>
  <c r="G91" i="12"/>
  <c r="H91" i="12"/>
  <c r="I91" i="12"/>
  <c r="J91" i="12"/>
  <c r="K91" i="12"/>
  <c r="L91" i="12"/>
  <c r="M91" i="12"/>
  <c r="N91" i="12"/>
  <c r="O91" i="12"/>
  <c r="P91" i="12"/>
  <c r="Q91" i="12"/>
  <c r="R91" i="12"/>
  <c r="D109" i="12"/>
  <c r="D110" i="12" s="1"/>
  <c r="E109" i="12"/>
  <c r="F109" i="12"/>
  <c r="G109" i="12"/>
  <c r="H109" i="12"/>
  <c r="I109" i="12"/>
  <c r="J109" i="12"/>
  <c r="K109" i="12"/>
  <c r="L109" i="12"/>
  <c r="M109" i="12"/>
  <c r="N109" i="12"/>
  <c r="O109" i="12"/>
  <c r="P109" i="12"/>
  <c r="Q109" i="12"/>
  <c r="R109" i="12"/>
  <c r="L10" i="75"/>
  <c r="M10" i="75"/>
  <c r="N10" i="75"/>
  <c r="O10" i="75"/>
  <c r="P10" i="75"/>
  <c r="Q10" i="75"/>
  <c r="L11" i="75"/>
  <c r="M11" i="75"/>
  <c r="N11" i="75"/>
  <c r="O11" i="75"/>
  <c r="P11" i="75"/>
  <c r="Q11" i="75"/>
  <c r="L14" i="75"/>
  <c r="M14" i="75"/>
  <c r="N14" i="75"/>
  <c r="O14" i="75"/>
  <c r="P14" i="75"/>
  <c r="Q14" i="75"/>
  <c r="L15" i="75"/>
  <c r="M15" i="75"/>
  <c r="N15" i="75"/>
  <c r="O15" i="75"/>
  <c r="P15" i="75"/>
  <c r="Q15" i="75"/>
  <c r="E17" i="75"/>
  <c r="F17" i="75"/>
  <c r="G17" i="75"/>
  <c r="H17" i="75"/>
  <c r="I17" i="75"/>
  <c r="J17" i="75"/>
  <c r="E18" i="75"/>
  <c r="F18" i="75"/>
  <c r="G18" i="75"/>
  <c r="H18" i="75"/>
  <c r="I18" i="75"/>
  <c r="J18" i="75"/>
  <c r="D17" i="75"/>
  <c r="D18" i="75"/>
  <c r="K14" i="75"/>
  <c r="K15" i="75"/>
  <c r="K11" i="75"/>
  <c r="K10" i="75"/>
  <c r="E17" i="63"/>
  <c r="F17" i="63"/>
  <c r="G17" i="63"/>
  <c r="H17" i="63"/>
  <c r="I17" i="63"/>
  <c r="J17" i="63"/>
  <c r="K17" i="63"/>
  <c r="L17" i="63"/>
  <c r="E18" i="63"/>
  <c r="F18" i="63"/>
  <c r="G18" i="63"/>
  <c r="H18" i="63"/>
  <c r="I18" i="63"/>
  <c r="J18" i="63"/>
  <c r="K18" i="63"/>
  <c r="L18" i="63"/>
  <c r="D17" i="63"/>
  <c r="D18" i="63"/>
  <c r="O14" i="63"/>
  <c r="P14" i="63"/>
  <c r="Q14" i="63"/>
  <c r="R14" i="63"/>
  <c r="S14" i="63"/>
  <c r="T14" i="63"/>
  <c r="U14" i="63"/>
  <c r="V14" i="63"/>
  <c r="O15" i="63"/>
  <c r="P15" i="63"/>
  <c r="Q15" i="63"/>
  <c r="R15" i="63"/>
  <c r="S15" i="63"/>
  <c r="T15" i="63"/>
  <c r="U15" i="63"/>
  <c r="V15" i="63"/>
  <c r="N14" i="63"/>
  <c r="N15" i="63"/>
  <c r="O11" i="63"/>
  <c r="P11" i="63"/>
  <c r="Q11" i="63"/>
  <c r="R11" i="63"/>
  <c r="S11" i="63"/>
  <c r="T11" i="63"/>
  <c r="U11" i="63"/>
  <c r="V11" i="63"/>
  <c r="N11" i="63"/>
  <c r="O10" i="63"/>
  <c r="P10" i="63"/>
  <c r="Q10" i="63"/>
  <c r="R10" i="63"/>
  <c r="S10" i="63"/>
  <c r="T10" i="63"/>
  <c r="U10" i="63"/>
  <c r="V10" i="63"/>
  <c r="N10" i="63"/>
  <c r="C111" i="59"/>
  <c r="C85" i="59"/>
  <c r="D85" i="59"/>
  <c r="E85" i="59"/>
  <c r="F85" i="59"/>
  <c r="G85" i="59"/>
  <c r="H85" i="59"/>
  <c r="I85" i="59"/>
  <c r="J85" i="59"/>
  <c r="K85" i="59"/>
  <c r="L85" i="59"/>
  <c r="M85" i="59"/>
  <c r="N85" i="59"/>
  <c r="O85" i="59"/>
  <c r="P85" i="59"/>
  <c r="Q85" i="59"/>
  <c r="C86" i="59"/>
  <c r="D86" i="59"/>
  <c r="E86" i="59"/>
  <c r="F86" i="59"/>
  <c r="G86" i="59"/>
  <c r="H86" i="59"/>
  <c r="I86" i="59"/>
  <c r="J86" i="59"/>
  <c r="K86" i="59"/>
  <c r="L86" i="59"/>
  <c r="M86" i="59"/>
  <c r="N86" i="59"/>
  <c r="O86" i="59"/>
  <c r="P86" i="59"/>
  <c r="Q86" i="59"/>
  <c r="C87" i="59"/>
  <c r="D87" i="59"/>
  <c r="E87" i="59"/>
  <c r="F87" i="59"/>
  <c r="G87" i="59"/>
  <c r="H87" i="59"/>
  <c r="I87" i="59"/>
  <c r="J87" i="59"/>
  <c r="K87" i="59"/>
  <c r="L87" i="59"/>
  <c r="M87" i="59"/>
  <c r="N87" i="59"/>
  <c r="O87" i="59"/>
  <c r="P87" i="59"/>
  <c r="Q87" i="59"/>
  <c r="C88" i="59"/>
  <c r="D88" i="59"/>
  <c r="E88" i="59"/>
  <c r="F88" i="59"/>
  <c r="G88" i="59"/>
  <c r="H88" i="59"/>
  <c r="I88" i="59"/>
  <c r="J88" i="59"/>
  <c r="K88" i="59"/>
  <c r="L88" i="59"/>
  <c r="M88" i="59"/>
  <c r="N88" i="59"/>
  <c r="O88" i="59"/>
  <c r="P88" i="59"/>
  <c r="Q88" i="59"/>
  <c r="D81" i="59"/>
  <c r="E81" i="59"/>
  <c r="F81" i="59"/>
  <c r="G81" i="59"/>
  <c r="H81" i="59"/>
  <c r="I81" i="59"/>
  <c r="J81" i="59"/>
  <c r="K81" i="59"/>
  <c r="L81" i="59"/>
  <c r="M81" i="59"/>
  <c r="N81" i="59"/>
  <c r="O81" i="59"/>
  <c r="P81" i="59"/>
  <c r="Q81" i="59"/>
  <c r="C81" i="59"/>
  <c r="D58" i="59"/>
  <c r="E58" i="59"/>
  <c r="F58" i="59"/>
  <c r="G58" i="59"/>
  <c r="H58" i="59"/>
  <c r="I58" i="59"/>
  <c r="J58" i="59"/>
  <c r="K58" i="59"/>
  <c r="L58" i="59"/>
  <c r="M58" i="59"/>
  <c r="N58" i="59"/>
  <c r="O58" i="59"/>
  <c r="P58" i="59"/>
  <c r="Q58" i="59"/>
  <c r="D59" i="59"/>
  <c r="E59" i="59"/>
  <c r="F59" i="59"/>
  <c r="G59" i="59"/>
  <c r="H59" i="59"/>
  <c r="I59" i="59"/>
  <c r="J59" i="59"/>
  <c r="K59" i="59"/>
  <c r="L59" i="59"/>
  <c r="M59" i="59"/>
  <c r="N59" i="59"/>
  <c r="O59" i="59"/>
  <c r="P59" i="59"/>
  <c r="Q59" i="59"/>
  <c r="D60" i="59"/>
  <c r="E60" i="59"/>
  <c r="F60" i="59"/>
  <c r="G60" i="59"/>
  <c r="H60" i="59"/>
  <c r="I60" i="59"/>
  <c r="J60" i="59"/>
  <c r="K60" i="59"/>
  <c r="L60" i="59"/>
  <c r="M60" i="59"/>
  <c r="N60" i="59"/>
  <c r="O60" i="59"/>
  <c r="P60" i="59"/>
  <c r="Q60" i="59"/>
  <c r="D61" i="59"/>
  <c r="E61" i="59"/>
  <c r="F61" i="59"/>
  <c r="G61" i="59"/>
  <c r="H61" i="59"/>
  <c r="I61" i="59"/>
  <c r="J61" i="59"/>
  <c r="K61" i="59"/>
  <c r="L61" i="59"/>
  <c r="M61" i="59"/>
  <c r="N61" i="59"/>
  <c r="O61" i="59"/>
  <c r="P61" i="59"/>
  <c r="Q61" i="59"/>
  <c r="E54" i="59"/>
  <c r="F54" i="59"/>
  <c r="G54" i="59"/>
  <c r="H54" i="59"/>
  <c r="I54" i="59"/>
  <c r="J54" i="59"/>
  <c r="K54" i="59"/>
  <c r="L54" i="59"/>
  <c r="M54" i="59"/>
  <c r="N54" i="59"/>
  <c r="O54" i="59"/>
  <c r="P54" i="59"/>
  <c r="Q54" i="59"/>
  <c r="D54" i="59"/>
  <c r="D42" i="59"/>
  <c r="D116" i="59" s="1"/>
  <c r="E42" i="59"/>
  <c r="E116" i="59" s="1"/>
  <c r="F42" i="59"/>
  <c r="F116" i="59" s="1"/>
  <c r="G42" i="59"/>
  <c r="G116" i="59" s="1"/>
  <c r="H42" i="59"/>
  <c r="H116" i="59" s="1"/>
  <c r="I42" i="59"/>
  <c r="I116" i="59" s="1"/>
  <c r="J42" i="59"/>
  <c r="J116" i="59" s="1"/>
  <c r="K42" i="59"/>
  <c r="K116" i="59" s="1"/>
  <c r="L42" i="59"/>
  <c r="L116" i="59" s="1"/>
  <c r="M42" i="59"/>
  <c r="M116" i="59" s="1"/>
  <c r="N42" i="59"/>
  <c r="N116" i="59" s="1"/>
  <c r="O42" i="59"/>
  <c r="O116" i="59" s="1"/>
  <c r="P42" i="59"/>
  <c r="P116" i="59" s="1"/>
  <c r="Q42" i="59"/>
  <c r="Q116" i="59" s="1"/>
  <c r="D38" i="59"/>
  <c r="D112" i="59" s="1"/>
  <c r="E38" i="59"/>
  <c r="E112" i="59" s="1"/>
  <c r="F38" i="59"/>
  <c r="F112" i="59" s="1"/>
  <c r="G38" i="59"/>
  <c r="G112" i="59" s="1"/>
  <c r="H38" i="59"/>
  <c r="H112" i="59" s="1"/>
  <c r="I38" i="59"/>
  <c r="I112" i="59" s="1"/>
  <c r="J38" i="59"/>
  <c r="J112" i="59" s="1"/>
  <c r="K38" i="59"/>
  <c r="K112" i="59" s="1"/>
  <c r="L38" i="59"/>
  <c r="L112" i="59" s="1"/>
  <c r="M38" i="59"/>
  <c r="M112" i="59" s="1"/>
  <c r="N38" i="59"/>
  <c r="N112" i="59" s="1"/>
  <c r="O38" i="59"/>
  <c r="O112" i="59" s="1"/>
  <c r="P38" i="59"/>
  <c r="P112" i="59" s="1"/>
  <c r="Q38" i="59"/>
  <c r="Q112" i="59" s="1"/>
  <c r="C42" i="59"/>
  <c r="C116" i="59" s="1"/>
  <c r="C38" i="59"/>
  <c r="C112" i="59" s="1"/>
  <c r="D36" i="59"/>
  <c r="D110" i="59" s="1"/>
  <c r="E36" i="59"/>
  <c r="E110" i="59" s="1"/>
  <c r="F36" i="59"/>
  <c r="F110" i="59" s="1"/>
  <c r="G36" i="59"/>
  <c r="G110" i="59" s="1"/>
  <c r="H36" i="59"/>
  <c r="H110" i="59" s="1"/>
  <c r="I36" i="59"/>
  <c r="I110" i="59" s="1"/>
  <c r="J36" i="59"/>
  <c r="J110" i="59" s="1"/>
  <c r="K36" i="59"/>
  <c r="K110" i="59" s="1"/>
  <c r="L36" i="59"/>
  <c r="L110" i="59" s="1"/>
  <c r="M36" i="59"/>
  <c r="M110" i="59" s="1"/>
  <c r="N36" i="59"/>
  <c r="N110" i="59" s="1"/>
  <c r="O36" i="59"/>
  <c r="O110" i="59" s="1"/>
  <c r="P36" i="59"/>
  <c r="P110" i="59" s="1"/>
  <c r="Q36" i="59"/>
  <c r="Q110" i="59" s="1"/>
  <c r="C36" i="59"/>
  <c r="C110" i="59" s="1"/>
  <c r="D20" i="59"/>
  <c r="E20" i="59"/>
  <c r="F20" i="59"/>
  <c r="G20" i="59"/>
  <c r="H20" i="59"/>
  <c r="I20" i="59"/>
  <c r="J20" i="59"/>
  <c r="K20" i="59"/>
  <c r="L20" i="59"/>
  <c r="M20" i="59"/>
  <c r="N20" i="59"/>
  <c r="O20" i="59"/>
  <c r="P20" i="59"/>
  <c r="Q20" i="59"/>
  <c r="R67" i="59" s="1"/>
  <c r="D21" i="59"/>
  <c r="E21" i="59"/>
  <c r="F21" i="59"/>
  <c r="G21" i="59"/>
  <c r="H21" i="59"/>
  <c r="I21" i="59"/>
  <c r="J21" i="59"/>
  <c r="J95" i="59" s="1"/>
  <c r="K21" i="59"/>
  <c r="K95" i="59" s="1"/>
  <c r="L21" i="59"/>
  <c r="L95" i="59" s="1"/>
  <c r="M21" i="59"/>
  <c r="M95" i="59" s="1"/>
  <c r="N21" i="59"/>
  <c r="N95" i="59" s="1"/>
  <c r="O21" i="59"/>
  <c r="O95" i="59" s="1"/>
  <c r="P21" i="59"/>
  <c r="P95" i="59" s="1"/>
  <c r="Q21" i="59"/>
  <c r="R68" i="59" s="1"/>
  <c r="D23" i="59"/>
  <c r="D97" i="59" s="1"/>
  <c r="E23" i="59"/>
  <c r="F23" i="59"/>
  <c r="G23" i="59"/>
  <c r="G97" i="59" s="1"/>
  <c r="H23" i="59"/>
  <c r="H97" i="59" s="1"/>
  <c r="I23" i="59"/>
  <c r="J23" i="59"/>
  <c r="J97" i="59" s="1"/>
  <c r="K23" i="59"/>
  <c r="K97" i="59" s="1"/>
  <c r="L23" i="59"/>
  <c r="M23" i="59"/>
  <c r="M97" i="59" s="1"/>
  <c r="N23" i="59"/>
  <c r="N97" i="59" s="1"/>
  <c r="O23" i="59"/>
  <c r="O97" i="59" s="1"/>
  <c r="P23" i="59"/>
  <c r="Q23" i="59"/>
  <c r="R70" i="59" s="1"/>
  <c r="D24" i="59"/>
  <c r="D98" i="59" s="1"/>
  <c r="E24" i="59"/>
  <c r="F24" i="59"/>
  <c r="G24" i="59"/>
  <c r="H24" i="59"/>
  <c r="H98" i="59" s="1"/>
  <c r="I24" i="59"/>
  <c r="I98" i="59" s="1"/>
  <c r="J24" i="59"/>
  <c r="J98" i="59" s="1"/>
  <c r="K24" i="59"/>
  <c r="L24" i="59"/>
  <c r="L98" i="59" s="1"/>
  <c r="M24" i="59"/>
  <c r="M98" i="59" s="1"/>
  <c r="N24" i="59"/>
  <c r="N98" i="59" s="1"/>
  <c r="O24" i="59"/>
  <c r="O98" i="59" s="1"/>
  <c r="P24" i="59"/>
  <c r="Q24" i="59"/>
  <c r="R71" i="59" s="1"/>
  <c r="C20" i="59"/>
  <c r="C21" i="59"/>
  <c r="C95" i="59" s="1"/>
  <c r="C23" i="59"/>
  <c r="C97" i="59" s="1"/>
  <c r="C24" i="59"/>
  <c r="K71" i="59" l="1"/>
  <c r="G90" i="59"/>
  <c r="P110" i="12"/>
  <c r="O18" i="59"/>
  <c r="O43" i="59" s="1"/>
  <c r="O117" i="59" s="1"/>
  <c r="T12" i="63"/>
  <c r="N18" i="59"/>
  <c r="S12" i="63"/>
  <c r="E110" i="12"/>
  <c r="L12" i="75"/>
  <c r="D18" i="59"/>
  <c r="E65" i="59" s="1"/>
  <c r="Q110" i="12"/>
  <c r="P18" i="59"/>
  <c r="U12" i="63"/>
  <c r="M110" i="12"/>
  <c r="Q12" i="63"/>
  <c r="L18" i="59"/>
  <c r="L43" i="59" s="1"/>
  <c r="L117" i="59" s="1"/>
  <c r="L110" i="12"/>
  <c r="P12" i="63"/>
  <c r="K18" i="59"/>
  <c r="K43" i="59" s="1"/>
  <c r="K117" i="59" s="1"/>
  <c r="J110" i="12"/>
  <c r="Q12" i="75"/>
  <c r="N12" i="63"/>
  <c r="I18" i="59"/>
  <c r="R110" i="12"/>
  <c r="V12" i="63"/>
  <c r="Q18" i="59"/>
  <c r="K110" i="12"/>
  <c r="O12" i="63"/>
  <c r="J18" i="59"/>
  <c r="J43" i="59" s="1"/>
  <c r="J117" i="59" s="1"/>
  <c r="I110" i="12"/>
  <c r="P12" i="75"/>
  <c r="H18" i="59"/>
  <c r="H43" i="59" s="1"/>
  <c r="H117" i="59" s="1"/>
  <c r="C18" i="59"/>
  <c r="K12" i="75"/>
  <c r="H110" i="12"/>
  <c r="O12" i="75"/>
  <c r="G18" i="59"/>
  <c r="G110" i="12"/>
  <c r="F18" i="59"/>
  <c r="F43" i="59" s="1"/>
  <c r="F117" i="59" s="1"/>
  <c r="N12" i="75"/>
  <c r="N110" i="12"/>
  <c r="M18" i="59"/>
  <c r="R12" i="63"/>
  <c r="F110" i="12"/>
  <c r="E18" i="59"/>
  <c r="E92" i="59" s="1"/>
  <c r="M12" i="75"/>
  <c r="I94" i="59"/>
  <c r="L91" i="59"/>
  <c r="H94" i="59"/>
  <c r="K91" i="59"/>
  <c r="L90" i="59"/>
  <c r="J41" i="59"/>
  <c r="J115" i="59" s="1"/>
  <c r="K90" i="59"/>
  <c r="G94" i="59"/>
  <c r="J90" i="59"/>
  <c r="I40" i="59"/>
  <c r="I114" i="59" s="1"/>
  <c r="D94" i="59"/>
  <c r="G41" i="59"/>
  <c r="G115" i="59" s="1"/>
  <c r="P94" i="59"/>
  <c r="F90" i="59"/>
  <c r="D91" i="59"/>
  <c r="Q91" i="59"/>
  <c r="C41" i="59"/>
  <c r="C115" i="59" s="1"/>
  <c r="D90" i="59"/>
  <c r="F91" i="59"/>
  <c r="P91" i="59"/>
  <c r="Q90" i="59"/>
  <c r="M94" i="59"/>
  <c r="O91" i="59"/>
  <c r="C94" i="59"/>
  <c r="K67" i="59"/>
  <c r="J94" i="59"/>
  <c r="M91" i="59"/>
  <c r="S42" i="6"/>
  <c r="R8" i="59"/>
  <c r="S26" i="28"/>
  <c r="S113" i="28" s="1"/>
  <c r="R10" i="59"/>
  <c r="S36" i="28"/>
  <c r="S45" i="28"/>
  <c r="S44" i="28"/>
  <c r="S47" i="28"/>
  <c r="S43" i="28"/>
  <c r="S48" i="28"/>
  <c r="S46" i="28"/>
  <c r="S53" i="28"/>
  <c r="S39" i="28"/>
  <c r="S52" i="28"/>
  <c r="S38" i="28"/>
  <c r="S94" i="28"/>
  <c r="S112" i="28"/>
  <c r="S41" i="28"/>
  <c r="S54" i="28"/>
  <c r="S37" i="28"/>
  <c r="S50" i="28"/>
  <c r="S42" i="28"/>
  <c r="S40" i="28"/>
  <c r="S51" i="28"/>
  <c r="S49" i="28"/>
  <c r="S52" i="6"/>
  <c r="S51" i="6"/>
  <c r="S50" i="6"/>
  <c r="S48" i="6"/>
  <c r="S46" i="6"/>
  <c r="S45" i="6"/>
  <c r="S109" i="6"/>
  <c r="S40" i="6"/>
  <c r="S39" i="6"/>
  <c r="S38" i="6"/>
  <c r="S36" i="6"/>
  <c r="S49" i="6"/>
  <c r="S47" i="6"/>
  <c r="S44" i="6"/>
  <c r="S43" i="6"/>
  <c r="S41" i="6"/>
  <c r="S53" i="6"/>
  <c r="S37" i="6"/>
  <c r="S35" i="6"/>
  <c r="S26" i="6"/>
  <c r="R9" i="59" s="1"/>
  <c r="N67" i="59"/>
  <c r="I64" i="59"/>
  <c r="F41" i="59"/>
  <c r="F115" i="59" s="1"/>
  <c r="O110" i="12"/>
  <c r="O67" i="59"/>
  <c r="N64" i="59"/>
  <c r="M63" i="59"/>
  <c r="Q71" i="59"/>
  <c r="Q68" i="59"/>
  <c r="Q67" i="59"/>
  <c r="G91" i="59"/>
  <c r="F71" i="59"/>
  <c r="L68" i="59"/>
  <c r="L67" i="59"/>
  <c r="Q41" i="59"/>
  <c r="Q115" i="59" s="1"/>
  <c r="Q98" i="59"/>
  <c r="K98" i="59"/>
  <c r="L41" i="59"/>
  <c r="L115" i="59" s="1"/>
  <c r="K41" i="59"/>
  <c r="K115" i="59" s="1"/>
  <c r="I70" i="59"/>
  <c r="K70" i="59"/>
  <c r="N70" i="59"/>
  <c r="D41" i="59"/>
  <c r="D115" i="59" s="1"/>
  <c r="C91" i="59"/>
  <c r="Q40" i="59"/>
  <c r="Q114" i="59" s="1"/>
  <c r="H70" i="59"/>
  <c r="H64" i="59"/>
  <c r="H63" i="59"/>
  <c r="M68" i="59"/>
  <c r="G70" i="59"/>
  <c r="D64" i="59"/>
  <c r="J67" i="59"/>
  <c r="I67" i="59"/>
  <c r="M67" i="59"/>
  <c r="G64" i="59"/>
  <c r="O94" i="59"/>
  <c r="N43" i="59"/>
  <c r="N117" i="59" s="1"/>
  <c r="D70" i="59"/>
  <c r="J63" i="59"/>
  <c r="I63" i="59"/>
  <c r="L94" i="59"/>
  <c r="J40" i="59"/>
  <c r="J114" i="59" s="1"/>
  <c r="N68" i="59"/>
  <c r="Q95" i="59"/>
  <c r="K94" i="59"/>
  <c r="M90" i="59"/>
  <c r="G40" i="59"/>
  <c r="G114" i="59" s="1"/>
  <c r="G63" i="59"/>
  <c r="I90" i="59"/>
  <c r="J91" i="59"/>
  <c r="J64" i="59"/>
  <c r="N94" i="59"/>
  <c r="J70" i="59"/>
  <c r="O68" i="59"/>
  <c r="F40" i="59"/>
  <c r="F114" i="59" s="1"/>
  <c r="D40" i="59"/>
  <c r="D114" i="59" s="1"/>
  <c r="K68" i="59"/>
  <c r="N71" i="59"/>
  <c r="M64" i="59"/>
  <c r="L64" i="59"/>
  <c r="P68" i="59"/>
  <c r="P67" i="59"/>
  <c r="M41" i="59"/>
  <c r="M115" i="59" s="1"/>
  <c r="O70" i="59"/>
  <c r="K64" i="59"/>
  <c r="O90" i="59"/>
  <c r="O63" i="59"/>
  <c r="O40" i="59"/>
  <c r="O114" i="59" s="1"/>
  <c r="C98" i="59"/>
  <c r="D71" i="59"/>
  <c r="G98" i="59"/>
  <c r="G71" i="59"/>
  <c r="I71" i="59"/>
  <c r="N41" i="59"/>
  <c r="N115" i="59" s="1"/>
  <c r="N91" i="59"/>
  <c r="N63" i="59"/>
  <c r="N40" i="59"/>
  <c r="N114" i="59" s="1"/>
  <c r="H71" i="59"/>
  <c r="Q94" i="59"/>
  <c r="N90" i="59"/>
  <c r="G95" i="59"/>
  <c r="G68" i="59"/>
  <c r="F68" i="59"/>
  <c r="F95" i="59"/>
  <c r="F94" i="59"/>
  <c r="F67" i="59"/>
  <c r="E95" i="59"/>
  <c r="E68" i="59"/>
  <c r="E94" i="59"/>
  <c r="E67" i="59"/>
  <c r="L70" i="59"/>
  <c r="M70" i="59"/>
  <c r="D95" i="59"/>
  <c r="D68" i="59"/>
  <c r="L97" i="59"/>
  <c r="C40" i="59"/>
  <c r="C114" i="59" s="1"/>
  <c r="C90" i="59"/>
  <c r="E41" i="59"/>
  <c r="E115" i="59" s="1"/>
  <c r="E64" i="59"/>
  <c r="F64" i="59"/>
  <c r="E91" i="59"/>
  <c r="E40" i="59"/>
  <c r="E114" i="59" s="1"/>
  <c r="E63" i="59"/>
  <c r="F63" i="59"/>
  <c r="M71" i="59"/>
  <c r="H67" i="59"/>
  <c r="D63" i="59"/>
  <c r="L71" i="59"/>
  <c r="G67" i="59"/>
  <c r="D67" i="59"/>
  <c r="I97" i="59"/>
  <c r="P64" i="59"/>
  <c r="Q64" i="59"/>
  <c r="P41" i="59"/>
  <c r="P115" i="59" s="1"/>
  <c r="P90" i="59"/>
  <c r="P63" i="59"/>
  <c r="Q63" i="59"/>
  <c r="P40" i="59"/>
  <c r="P114" i="59" s="1"/>
  <c r="J71" i="59"/>
  <c r="O64" i="59"/>
  <c r="O41" i="59"/>
  <c r="O115" i="59" s="1"/>
  <c r="I95" i="59"/>
  <c r="I68" i="59"/>
  <c r="J68" i="59"/>
  <c r="H95" i="59"/>
  <c r="H68" i="59"/>
  <c r="E90" i="59"/>
  <c r="F97" i="59"/>
  <c r="F70" i="59"/>
  <c r="E71" i="59"/>
  <c r="E98" i="59"/>
  <c r="E97" i="59"/>
  <c r="E70" i="59"/>
  <c r="Q97" i="59"/>
  <c r="Q70" i="59"/>
  <c r="I91" i="59"/>
  <c r="I41" i="59"/>
  <c r="I115" i="59" s="1"/>
  <c r="P71" i="59"/>
  <c r="P98" i="59"/>
  <c r="P97" i="59"/>
  <c r="P70" i="59"/>
  <c r="M40" i="59"/>
  <c r="M114" i="59" s="1"/>
  <c r="F98" i="59"/>
  <c r="H91" i="59"/>
  <c r="H41" i="59"/>
  <c r="H115" i="59" s="1"/>
  <c r="H90" i="59"/>
  <c r="H40" i="59"/>
  <c r="H114" i="59" s="1"/>
  <c r="L40" i="59"/>
  <c r="L114" i="59" s="1"/>
  <c r="L63" i="59"/>
  <c r="K40" i="59"/>
  <c r="K114" i="59" s="1"/>
  <c r="O71" i="59"/>
  <c r="K63" i="59"/>
  <c r="N65" i="59" l="1"/>
  <c r="Q92" i="59"/>
  <c r="R65" i="59"/>
  <c r="G65" i="59"/>
  <c r="R35" i="59"/>
  <c r="R109" i="59" s="1"/>
  <c r="R84" i="59"/>
  <c r="R83" i="59"/>
  <c r="R34" i="59"/>
  <c r="R108" i="59" s="1"/>
  <c r="R82" i="59"/>
  <c r="D65" i="59"/>
  <c r="D43" i="59"/>
  <c r="D117" i="59" s="1"/>
  <c r="F65" i="59"/>
  <c r="I65" i="59"/>
  <c r="H65" i="59"/>
  <c r="C92" i="59"/>
  <c r="C43" i="59"/>
  <c r="C117" i="59" s="1"/>
  <c r="M92" i="59"/>
  <c r="P30" i="75"/>
  <c r="Q30" i="75"/>
  <c r="D92" i="59"/>
  <c r="K30" i="75"/>
  <c r="H92" i="59"/>
  <c r="N30" i="75"/>
  <c r="K92" i="59"/>
  <c r="J92" i="59"/>
  <c r="L65" i="59"/>
  <c r="M65" i="59"/>
  <c r="L92" i="59"/>
  <c r="N92" i="59"/>
  <c r="I43" i="59"/>
  <c r="I117" i="59" s="1"/>
  <c r="P43" i="59"/>
  <c r="P117" i="59" s="1"/>
  <c r="I92" i="59"/>
  <c r="K65" i="59"/>
  <c r="F92" i="59"/>
  <c r="G92" i="59"/>
  <c r="O30" i="75"/>
  <c r="P92" i="59"/>
  <c r="J65" i="59"/>
  <c r="M30" i="75"/>
  <c r="O92" i="59"/>
  <c r="L30" i="75"/>
  <c r="Q43" i="59"/>
  <c r="Q117" i="59" s="1"/>
  <c r="Q65" i="59"/>
  <c r="O65" i="59"/>
  <c r="P65" i="59"/>
  <c r="G43" i="59"/>
  <c r="G117" i="59" s="1"/>
  <c r="M43" i="59"/>
  <c r="M117" i="59" s="1"/>
  <c r="E43" i="59"/>
  <c r="E117" i="59" s="1"/>
  <c r="S55" i="28"/>
  <c r="S110" i="6"/>
  <c r="S54" i="6"/>
  <c r="C30" i="76"/>
  <c r="D30" i="76"/>
  <c r="E30" i="76"/>
  <c r="F30" i="76"/>
  <c r="G30" i="76"/>
  <c r="H30" i="76"/>
  <c r="I30" i="76"/>
  <c r="J30" i="76"/>
  <c r="K30" i="76"/>
  <c r="L30" i="76"/>
  <c r="M30" i="76"/>
  <c r="N30" i="76"/>
  <c r="O30" i="76"/>
  <c r="P30" i="76"/>
  <c r="Q30" i="76"/>
  <c r="C31" i="76"/>
  <c r="D31" i="76"/>
  <c r="E31" i="76"/>
  <c r="F31" i="76"/>
  <c r="G31" i="76"/>
  <c r="H31" i="76"/>
  <c r="I31" i="76"/>
  <c r="J31" i="76"/>
  <c r="K31" i="76"/>
  <c r="L31" i="76"/>
  <c r="M31" i="76"/>
  <c r="N31" i="76"/>
  <c r="O31" i="76"/>
  <c r="P31" i="76"/>
  <c r="Q31" i="76"/>
  <c r="C32" i="76"/>
  <c r="D32" i="76"/>
  <c r="E32" i="76"/>
  <c r="F32" i="76"/>
  <c r="G32" i="76"/>
  <c r="H32" i="76"/>
  <c r="I32" i="76"/>
  <c r="J32" i="76"/>
  <c r="K32" i="76"/>
  <c r="L32" i="76"/>
  <c r="M32" i="76"/>
  <c r="N32" i="76"/>
  <c r="O32" i="76"/>
  <c r="P32" i="76"/>
  <c r="Q32" i="76"/>
  <c r="C33" i="76"/>
  <c r="D33" i="76"/>
  <c r="E33" i="76"/>
  <c r="F33" i="76"/>
  <c r="G33" i="76"/>
  <c r="H33" i="76"/>
  <c r="I33" i="76"/>
  <c r="J33" i="76"/>
  <c r="K33" i="76"/>
  <c r="L33" i="76"/>
  <c r="M33" i="76"/>
  <c r="N33" i="76"/>
  <c r="O33" i="76"/>
  <c r="P33" i="76"/>
  <c r="Q33" i="76"/>
  <c r="C34" i="76"/>
  <c r="D34" i="76"/>
  <c r="E34" i="76"/>
  <c r="F34" i="76"/>
  <c r="G34" i="76"/>
  <c r="H34" i="76"/>
  <c r="I34" i="76"/>
  <c r="J34" i="76"/>
  <c r="K34" i="76"/>
  <c r="L34" i="76"/>
  <c r="M34" i="76"/>
  <c r="N34" i="76"/>
  <c r="O34" i="76"/>
  <c r="P34" i="76"/>
  <c r="Q34" i="76"/>
  <c r="C35" i="76"/>
  <c r="D35" i="76"/>
  <c r="E35" i="76"/>
  <c r="F35" i="76"/>
  <c r="G35" i="76"/>
  <c r="H35" i="76"/>
  <c r="I35" i="76"/>
  <c r="J35" i="76"/>
  <c r="K35" i="76"/>
  <c r="L35" i="76"/>
  <c r="M35" i="76"/>
  <c r="N35" i="76"/>
  <c r="O35" i="76"/>
  <c r="P35" i="76"/>
  <c r="Q35" i="76"/>
  <c r="C36" i="76"/>
  <c r="D36" i="76"/>
  <c r="E36" i="76"/>
  <c r="F36" i="76"/>
  <c r="G36" i="76"/>
  <c r="H36" i="76"/>
  <c r="I36" i="76"/>
  <c r="J36" i="76"/>
  <c r="K36" i="76"/>
  <c r="L36" i="76"/>
  <c r="M36" i="76"/>
  <c r="N36" i="76"/>
  <c r="O36" i="76"/>
  <c r="P36" i="76"/>
  <c r="Q36" i="76"/>
  <c r="C37" i="76"/>
  <c r="D37" i="76"/>
  <c r="E37" i="76"/>
  <c r="F37" i="76"/>
  <c r="G37" i="76"/>
  <c r="H37" i="76"/>
  <c r="I37" i="76"/>
  <c r="J37" i="76"/>
  <c r="K37" i="76"/>
  <c r="L37" i="76"/>
  <c r="M37" i="76"/>
  <c r="N37" i="76"/>
  <c r="O37" i="76"/>
  <c r="P37" i="76"/>
  <c r="Q37" i="76"/>
  <c r="C38" i="76"/>
  <c r="D38" i="76"/>
  <c r="E38" i="76"/>
  <c r="F38" i="76"/>
  <c r="G38" i="76"/>
  <c r="H38" i="76"/>
  <c r="I38" i="76"/>
  <c r="J38" i="76"/>
  <c r="K38" i="76"/>
  <c r="L38" i="76"/>
  <c r="M38" i="76"/>
  <c r="N38" i="76"/>
  <c r="O38" i="76"/>
  <c r="P38" i="76"/>
  <c r="Q38" i="76"/>
  <c r="C18" i="76"/>
  <c r="D18" i="76"/>
  <c r="E18" i="76"/>
  <c r="F18" i="76"/>
  <c r="G18" i="76"/>
  <c r="H18" i="76"/>
  <c r="I18" i="76"/>
  <c r="J18" i="76"/>
  <c r="K18" i="76"/>
  <c r="L18" i="76"/>
  <c r="M18" i="76"/>
  <c r="N18" i="76"/>
  <c r="O18" i="76"/>
  <c r="P18" i="76"/>
  <c r="Q18" i="76"/>
  <c r="C19" i="76"/>
  <c r="D19" i="76"/>
  <c r="E19" i="76"/>
  <c r="F19" i="76"/>
  <c r="G19" i="76"/>
  <c r="H19" i="76"/>
  <c r="I19" i="76"/>
  <c r="J19" i="76"/>
  <c r="K19" i="76"/>
  <c r="L19" i="76"/>
  <c r="M19" i="76"/>
  <c r="N19" i="76"/>
  <c r="O19" i="76"/>
  <c r="P19" i="76"/>
  <c r="Q19" i="76"/>
  <c r="C20" i="76"/>
  <c r="D20" i="76"/>
  <c r="E20" i="76"/>
  <c r="F20" i="76"/>
  <c r="G20" i="76"/>
  <c r="H20" i="76"/>
  <c r="I20" i="76"/>
  <c r="J20" i="76"/>
  <c r="K20" i="76"/>
  <c r="L20" i="76"/>
  <c r="M20" i="76"/>
  <c r="N20" i="76"/>
  <c r="O20" i="76"/>
  <c r="P20" i="76"/>
  <c r="Q20" i="76"/>
  <c r="D17" i="76"/>
  <c r="E17" i="76"/>
  <c r="F17" i="76"/>
  <c r="G17" i="76"/>
  <c r="H17" i="76"/>
  <c r="I17" i="76"/>
  <c r="J17" i="76"/>
  <c r="K17" i="76"/>
  <c r="L17" i="76"/>
  <c r="M17" i="76"/>
  <c r="N17" i="76"/>
  <c r="O17" i="76"/>
  <c r="P17" i="76"/>
  <c r="Q17" i="76"/>
  <c r="C17" i="76"/>
  <c r="D29" i="30"/>
  <c r="D39" i="30" s="1"/>
  <c r="E29" i="30"/>
  <c r="E29" i="76" s="1"/>
  <c r="F29" i="30"/>
  <c r="F39" i="30" s="1"/>
  <c r="G29" i="30"/>
  <c r="G39" i="30" s="1"/>
  <c r="H29" i="30"/>
  <c r="H29" i="76" s="1"/>
  <c r="I29" i="30"/>
  <c r="I29" i="76" s="1"/>
  <c r="J29" i="30"/>
  <c r="J39" i="30" s="1"/>
  <c r="K29" i="30"/>
  <c r="K39" i="30" s="1"/>
  <c r="L29" i="30"/>
  <c r="L39" i="30" s="1"/>
  <c r="M29" i="30"/>
  <c r="M39" i="30" s="1"/>
  <c r="N29" i="30"/>
  <c r="N39" i="30" s="1"/>
  <c r="O29" i="30"/>
  <c r="O39" i="30" s="1"/>
  <c r="P29" i="30"/>
  <c r="P39" i="30" s="1"/>
  <c r="Q29" i="30"/>
  <c r="Q39" i="30" s="1"/>
  <c r="C29" i="30"/>
  <c r="C39" i="30" s="1"/>
  <c r="E21" i="30"/>
  <c r="E7" i="30" s="1"/>
  <c r="E7" i="76" s="1"/>
  <c r="F21" i="30"/>
  <c r="F7" i="30" s="1"/>
  <c r="F7" i="76" s="1"/>
  <c r="G21" i="30"/>
  <c r="G7" i="30" s="1"/>
  <c r="G7" i="76" s="1"/>
  <c r="H21" i="30"/>
  <c r="H7" i="30" s="1"/>
  <c r="I21" i="30"/>
  <c r="I7" i="30" s="1"/>
  <c r="I7" i="76" s="1"/>
  <c r="J21" i="30"/>
  <c r="J7" i="30" s="1"/>
  <c r="K21" i="30"/>
  <c r="K7" i="30" s="1"/>
  <c r="K7" i="76" s="1"/>
  <c r="L21" i="30"/>
  <c r="L7" i="30" s="1"/>
  <c r="L7" i="76" s="1"/>
  <c r="M21" i="30"/>
  <c r="M7" i="30" s="1"/>
  <c r="N21" i="30"/>
  <c r="N7" i="30" s="1"/>
  <c r="O21" i="30"/>
  <c r="O7" i="30" s="1"/>
  <c r="O7" i="76" s="1"/>
  <c r="P21" i="30"/>
  <c r="P7" i="30" s="1"/>
  <c r="P7" i="76" s="1"/>
  <c r="Q21" i="30"/>
  <c r="Q7" i="30" s="1"/>
  <c r="Q7" i="76" s="1"/>
  <c r="C21" i="30"/>
  <c r="C7" i="30" s="1"/>
  <c r="C7" i="76" s="1"/>
  <c r="D21" i="30"/>
  <c r="D7" i="30" s="1"/>
  <c r="D7" i="76" s="1"/>
  <c r="K28" i="75"/>
  <c r="L28" i="75"/>
  <c r="M28" i="75"/>
  <c r="N28" i="75"/>
  <c r="O28" i="75"/>
  <c r="P28" i="75"/>
  <c r="Q28" i="75"/>
  <c r="K29" i="75"/>
  <c r="L29" i="75"/>
  <c r="M29" i="75"/>
  <c r="N29" i="75"/>
  <c r="O29" i="75"/>
  <c r="P29" i="75"/>
  <c r="Q29" i="75"/>
  <c r="K32" i="75"/>
  <c r="L32" i="75"/>
  <c r="M32" i="75"/>
  <c r="N32" i="75"/>
  <c r="O32" i="75"/>
  <c r="P32" i="75"/>
  <c r="Q32" i="75"/>
  <c r="K33" i="75"/>
  <c r="L33" i="75"/>
  <c r="M33" i="75"/>
  <c r="N33" i="75"/>
  <c r="O33" i="75"/>
  <c r="P33" i="75"/>
  <c r="Q33" i="75"/>
  <c r="D35" i="75"/>
  <c r="E35" i="75"/>
  <c r="F35" i="75"/>
  <c r="G35" i="75"/>
  <c r="H35" i="75"/>
  <c r="I35" i="75"/>
  <c r="J35" i="75"/>
  <c r="D36" i="75"/>
  <c r="E36" i="75"/>
  <c r="F36" i="75"/>
  <c r="G36" i="75"/>
  <c r="H36" i="75"/>
  <c r="I36" i="75"/>
  <c r="J36" i="75"/>
  <c r="L29" i="63"/>
  <c r="L30" i="63"/>
  <c r="N30" i="63"/>
  <c r="O30" i="63"/>
  <c r="P30" i="63"/>
  <c r="Q30" i="63"/>
  <c r="R30" i="63"/>
  <c r="S30" i="63"/>
  <c r="T30" i="63"/>
  <c r="U30" i="63"/>
  <c r="V30" i="63"/>
  <c r="L31" i="63"/>
  <c r="N31" i="63"/>
  <c r="O31" i="63"/>
  <c r="P31" i="63"/>
  <c r="Q31" i="63"/>
  <c r="R31" i="63"/>
  <c r="S31" i="63"/>
  <c r="T31" i="63"/>
  <c r="U31" i="63"/>
  <c r="V31" i="63"/>
  <c r="L32" i="63"/>
  <c r="N32" i="63"/>
  <c r="O32" i="63"/>
  <c r="P32" i="63"/>
  <c r="Q32" i="63"/>
  <c r="R32" i="63"/>
  <c r="S32" i="63"/>
  <c r="T32" i="63"/>
  <c r="U32" i="63"/>
  <c r="V32" i="63"/>
  <c r="L33" i="63"/>
  <c r="L34" i="63"/>
  <c r="N34" i="63"/>
  <c r="O34" i="63"/>
  <c r="P34" i="63"/>
  <c r="Q34" i="63"/>
  <c r="R34" i="63"/>
  <c r="S34" i="63"/>
  <c r="T34" i="63"/>
  <c r="U34" i="63"/>
  <c r="V34" i="63"/>
  <c r="L35" i="63"/>
  <c r="N35" i="63"/>
  <c r="O35" i="63"/>
  <c r="P35" i="63"/>
  <c r="Q35" i="63"/>
  <c r="R35" i="63"/>
  <c r="S35" i="63"/>
  <c r="T35" i="63"/>
  <c r="U35" i="63"/>
  <c r="V35" i="63"/>
  <c r="D37" i="63"/>
  <c r="E37" i="63"/>
  <c r="F37" i="63"/>
  <c r="G37" i="63"/>
  <c r="H37" i="63"/>
  <c r="I37" i="63"/>
  <c r="J37" i="63"/>
  <c r="K37" i="63"/>
  <c r="L37" i="63"/>
  <c r="D38" i="63"/>
  <c r="E38" i="63"/>
  <c r="F38" i="63"/>
  <c r="G38" i="63"/>
  <c r="H38" i="63"/>
  <c r="I38" i="63"/>
  <c r="J38" i="63"/>
  <c r="K38" i="63"/>
  <c r="L38" i="63"/>
  <c r="N28" i="63"/>
  <c r="D206" i="12"/>
  <c r="E206" i="12"/>
  <c r="F206" i="12"/>
  <c r="G206" i="12"/>
  <c r="H206" i="12"/>
  <c r="I206" i="12"/>
  <c r="J206" i="12"/>
  <c r="K206" i="12"/>
  <c r="L206" i="12"/>
  <c r="M206" i="12"/>
  <c r="N206" i="12"/>
  <c r="O206" i="12"/>
  <c r="P206" i="12"/>
  <c r="Q206" i="12"/>
  <c r="R206" i="12"/>
  <c r="D207" i="12"/>
  <c r="E207" i="12"/>
  <c r="F207" i="12"/>
  <c r="G207" i="12"/>
  <c r="H207" i="12"/>
  <c r="I207" i="12"/>
  <c r="J207" i="12"/>
  <c r="K207" i="12"/>
  <c r="L207" i="12"/>
  <c r="M207" i="12"/>
  <c r="N207" i="12"/>
  <c r="O207" i="12"/>
  <c r="P207" i="12"/>
  <c r="Q207" i="12"/>
  <c r="R207" i="12"/>
  <c r="D208" i="12"/>
  <c r="E208" i="12"/>
  <c r="F208" i="12"/>
  <c r="G208" i="12"/>
  <c r="H208" i="12"/>
  <c r="I208" i="12"/>
  <c r="J208" i="12"/>
  <c r="K208" i="12"/>
  <c r="L208" i="12"/>
  <c r="M208" i="12"/>
  <c r="N208" i="12"/>
  <c r="O208" i="12"/>
  <c r="P208" i="12"/>
  <c r="Q208" i="12"/>
  <c r="R208" i="12"/>
  <c r="D209" i="12"/>
  <c r="E209" i="12"/>
  <c r="F209" i="12"/>
  <c r="G209" i="12"/>
  <c r="H209" i="12"/>
  <c r="I209" i="12"/>
  <c r="J209" i="12"/>
  <c r="K209" i="12"/>
  <c r="L209" i="12"/>
  <c r="M209" i="12"/>
  <c r="N209" i="12"/>
  <c r="O209" i="12"/>
  <c r="P209" i="12"/>
  <c r="Q209" i="12"/>
  <c r="R209" i="12"/>
  <c r="D210" i="12"/>
  <c r="E210" i="12"/>
  <c r="F210" i="12"/>
  <c r="G210" i="12"/>
  <c r="H210" i="12"/>
  <c r="I210" i="12"/>
  <c r="J210" i="12"/>
  <c r="K210" i="12"/>
  <c r="L210" i="12"/>
  <c r="M210" i="12"/>
  <c r="N210" i="12"/>
  <c r="O210" i="12"/>
  <c r="P210" i="12"/>
  <c r="Q210" i="12"/>
  <c r="R210" i="12"/>
  <c r="D211" i="12"/>
  <c r="E211" i="12"/>
  <c r="F211" i="12"/>
  <c r="G211" i="12"/>
  <c r="H211" i="12"/>
  <c r="I211" i="12"/>
  <c r="J211" i="12"/>
  <c r="K211" i="12"/>
  <c r="L211" i="12"/>
  <c r="M211" i="12"/>
  <c r="N211" i="12"/>
  <c r="O211" i="12"/>
  <c r="P211" i="12"/>
  <c r="Q211" i="12"/>
  <c r="R211" i="12"/>
  <c r="D212" i="12"/>
  <c r="E212" i="12"/>
  <c r="F212" i="12"/>
  <c r="G212" i="12"/>
  <c r="H212" i="12"/>
  <c r="I212" i="12"/>
  <c r="J212" i="12"/>
  <c r="K212" i="12"/>
  <c r="L212" i="12"/>
  <c r="M212" i="12"/>
  <c r="N212" i="12"/>
  <c r="O212" i="12"/>
  <c r="P212" i="12"/>
  <c r="Q212" i="12"/>
  <c r="R212" i="12"/>
  <c r="D213" i="12"/>
  <c r="E213" i="12"/>
  <c r="F213" i="12"/>
  <c r="G213" i="12"/>
  <c r="H213" i="12"/>
  <c r="I213" i="12"/>
  <c r="J213" i="12"/>
  <c r="K213" i="12"/>
  <c r="L213" i="12"/>
  <c r="M213" i="12"/>
  <c r="N213" i="12"/>
  <c r="O213" i="12"/>
  <c r="P213" i="12"/>
  <c r="Q213" i="12"/>
  <c r="R213" i="12"/>
  <c r="D214" i="12"/>
  <c r="E214" i="12"/>
  <c r="F214" i="12"/>
  <c r="G214" i="12"/>
  <c r="H214" i="12"/>
  <c r="I214" i="12"/>
  <c r="J214" i="12"/>
  <c r="K214" i="12"/>
  <c r="L214" i="12"/>
  <c r="M214" i="12"/>
  <c r="N214" i="12"/>
  <c r="O214" i="12"/>
  <c r="P214" i="12"/>
  <c r="Q214" i="12"/>
  <c r="R214" i="12"/>
  <c r="D215" i="12"/>
  <c r="E215" i="12"/>
  <c r="F215" i="12"/>
  <c r="G215" i="12"/>
  <c r="H215" i="12"/>
  <c r="I215" i="12"/>
  <c r="J215" i="12"/>
  <c r="K215" i="12"/>
  <c r="L215" i="12"/>
  <c r="M215" i="12"/>
  <c r="N215" i="12"/>
  <c r="O215" i="12"/>
  <c r="P215" i="12"/>
  <c r="Q215" i="12"/>
  <c r="R215" i="12"/>
  <c r="D216" i="12"/>
  <c r="E216" i="12"/>
  <c r="F216" i="12"/>
  <c r="G216" i="12"/>
  <c r="H216" i="12"/>
  <c r="I216" i="12"/>
  <c r="J216" i="12"/>
  <c r="K216" i="12"/>
  <c r="L216" i="12"/>
  <c r="M216" i="12"/>
  <c r="N216" i="12"/>
  <c r="O216" i="12"/>
  <c r="P216" i="12"/>
  <c r="Q216" i="12"/>
  <c r="R216" i="12"/>
  <c r="D217" i="12"/>
  <c r="E217" i="12"/>
  <c r="F217" i="12"/>
  <c r="G217" i="12"/>
  <c r="H217" i="12"/>
  <c r="I217" i="12"/>
  <c r="J217" i="12"/>
  <c r="K217" i="12"/>
  <c r="L217" i="12"/>
  <c r="M217" i="12"/>
  <c r="N217" i="12"/>
  <c r="O217" i="12"/>
  <c r="P217" i="12"/>
  <c r="Q217" i="12"/>
  <c r="R217" i="12"/>
  <c r="D218" i="12"/>
  <c r="E218" i="12"/>
  <c r="F218" i="12"/>
  <c r="G218" i="12"/>
  <c r="H218" i="12"/>
  <c r="I218" i="12"/>
  <c r="J218" i="12"/>
  <c r="K218" i="12"/>
  <c r="L218" i="12"/>
  <c r="M218" i="12"/>
  <c r="N218" i="12"/>
  <c r="O218" i="12"/>
  <c r="P218" i="12"/>
  <c r="Q218" i="12"/>
  <c r="R218" i="12"/>
  <c r="D219" i="12"/>
  <c r="E219" i="12"/>
  <c r="F219" i="12"/>
  <c r="G219" i="12"/>
  <c r="H219" i="12"/>
  <c r="I219" i="12"/>
  <c r="J219" i="12"/>
  <c r="K219" i="12"/>
  <c r="L219" i="12"/>
  <c r="M219" i="12"/>
  <c r="N219" i="12"/>
  <c r="O219" i="12"/>
  <c r="P219" i="12"/>
  <c r="Q219" i="12"/>
  <c r="R219" i="12"/>
  <c r="D220" i="12"/>
  <c r="E220" i="12"/>
  <c r="F220" i="12"/>
  <c r="G220" i="12"/>
  <c r="H220" i="12"/>
  <c r="I220" i="12"/>
  <c r="J220" i="12"/>
  <c r="K220" i="12"/>
  <c r="L220" i="12"/>
  <c r="M220" i="12"/>
  <c r="N220" i="12"/>
  <c r="O220" i="12"/>
  <c r="P220" i="12"/>
  <c r="Q220" i="12"/>
  <c r="R220" i="12"/>
  <c r="D221" i="12"/>
  <c r="E221" i="12"/>
  <c r="F221" i="12"/>
  <c r="G221" i="12"/>
  <c r="H221" i="12"/>
  <c r="I221" i="12"/>
  <c r="J221" i="12"/>
  <c r="K221" i="12"/>
  <c r="L221" i="12"/>
  <c r="M221" i="12"/>
  <c r="N221" i="12"/>
  <c r="O221" i="12"/>
  <c r="P221" i="12"/>
  <c r="Q221" i="12"/>
  <c r="R221" i="12"/>
  <c r="D222" i="12"/>
  <c r="E222" i="12"/>
  <c r="F222" i="12"/>
  <c r="G222" i="12"/>
  <c r="H222" i="12"/>
  <c r="I222" i="12"/>
  <c r="J222" i="12"/>
  <c r="K222" i="12"/>
  <c r="L222" i="12"/>
  <c r="M222" i="12"/>
  <c r="N222" i="12"/>
  <c r="O222" i="12"/>
  <c r="P222" i="12"/>
  <c r="Q222" i="12"/>
  <c r="R222" i="12"/>
  <c r="D178" i="12"/>
  <c r="E178" i="12"/>
  <c r="F178" i="12"/>
  <c r="G178" i="12"/>
  <c r="H178" i="12"/>
  <c r="I178" i="12"/>
  <c r="J178" i="12"/>
  <c r="K178" i="12"/>
  <c r="L178" i="12"/>
  <c r="M178" i="12"/>
  <c r="N178" i="12"/>
  <c r="O178" i="12"/>
  <c r="P178" i="12"/>
  <c r="Q178" i="12"/>
  <c r="R178" i="12"/>
  <c r="D179" i="12"/>
  <c r="E179" i="12"/>
  <c r="F179" i="12"/>
  <c r="G179" i="12"/>
  <c r="H179" i="12"/>
  <c r="I179" i="12"/>
  <c r="J179" i="12"/>
  <c r="K179" i="12"/>
  <c r="L179" i="12"/>
  <c r="M179" i="12"/>
  <c r="N179" i="12"/>
  <c r="O179" i="12"/>
  <c r="P179" i="12"/>
  <c r="Q179" i="12"/>
  <c r="R179" i="12"/>
  <c r="D180" i="12"/>
  <c r="E180" i="12"/>
  <c r="F180" i="12"/>
  <c r="G180" i="12"/>
  <c r="H180" i="12"/>
  <c r="I180" i="12"/>
  <c r="J180" i="12"/>
  <c r="K180" i="12"/>
  <c r="L180" i="12"/>
  <c r="M180" i="12"/>
  <c r="N180" i="12"/>
  <c r="O180" i="12"/>
  <c r="P180" i="12"/>
  <c r="Q180" i="12"/>
  <c r="R180" i="12"/>
  <c r="D181" i="12"/>
  <c r="E181" i="12"/>
  <c r="F181" i="12"/>
  <c r="G181" i="12"/>
  <c r="H181" i="12"/>
  <c r="I181" i="12"/>
  <c r="J181" i="12"/>
  <c r="K181" i="12"/>
  <c r="L181" i="12"/>
  <c r="M181" i="12"/>
  <c r="N181" i="12"/>
  <c r="O181" i="12"/>
  <c r="P181" i="12"/>
  <c r="Q181" i="12"/>
  <c r="R181" i="12"/>
  <c r="D182" i="12"/>
  <c r="E182" i="12"/>
  <c r="F182" i="12"/>
  <c r="G182" i="12"/>
  <c r="H182" i="12"/>
  <c r="I182" i="12"/>
  <c r="J182" i="12"/>
  <c r="K182" i="12"/>
  <c r="L182" i="12"/>
  <c r="M182" i="12"/>
  <c r="N182" i="12"/>
  <c r="O182" i="12"/>
  <c r="P182" i="12"/>
  <c r="Q182" i="12"/>
  <c r="R182" i="12"/>
  <c r="D183" i="12"/>
  <c r="E183" i="12"/>
  <c r="F183" i="12"/>
  <c r="G183" i="12"/>
  <c r="H183" i="12"/>
  <c r="I183" i="12"/>
  <c r="J183" i="12"/>
  <c r="K183" i="12"/>
  <c r="L183" i="12"/>
  <c r="M183" i="12"/>
  <c r="N183" i="12"/>
  <c r="O183" i="12"/>
  <c r="P183" i="12"/>
  <c r="Q183" i="12"/>
  <c r="R183" i="12"/>
  <c r="D184" i="12"/>
  <c r="E184" i="12"/>
  <c r="F184" i="12"/>
  <c r="G184" i="12"/>
  <c r="H184" i="12"/>
  <c r="I184" i="12"/>
  <c r="J184" i="12"/>
  <c r="K184" i="12"/>
  <c r="L184" i="12"/>
  <c r="M184" i="12"/>
  <c r="N184" i="12"/>
  <c r="O184" i="12"/>
  <c r="P184" i="12"/>
  <c r="Q184" i="12"/>
  <c r="R184" i="12"/>
  <c r="D185" i="12"/>
  <c r="E185" i="12"/>
  <c r="F185" i="12"/>
  <c r="G185" i="12"/>
  <c r="H185" i="12"/>
  <c r="I185" i="12"/>
  <c r="J185" i="12"/>
  <c r="K185" i="12"/>
  <c r="L185" i="12"/>
  <c r="M185" i="12"/>
  <c r="N185" i="12"/>
  <c r="O185" i="12"/>
  <c r="P185" i="12"/>
  <c r="Q185" i="12"/>
  <c r="R185" i="12"/>
  <c r="D186" i="12"/>
  <c r="E186" i="12"/>
  <c r="F186" i="12"/>
  <c r="G186" i="12"/>
  <c r="H186" i="12"/>
  <c r="I186" i="12"/>
  <c r="J186" i="12"/>
  <c r="K186" i="12"/>
  <c r="L186" i="12"/>
  <c r="M186" i="12"/>
  <c r="N186" i="12"/>
  <c r="O186" i="12"/>
  <c r="P186" i="12"/>
  <c r="Q186" i="12"/>
  <c r="R186" i="12"/>
  <c r="D187" i="12"/>
  <c r="E187" i="12"/>
  <c r="F187" i="12"/>
  <c r="G187" i="12"/>
  <c r="H187" i="12"/>
  <c r="I187" i="12"/>
  <c r="J187" i="12"/>
  <c r="K187" i="12"/>
  <c r="L187" i="12"/>
  <c r="M187" i="12"/>
  <c r="N187" i="12"/>
  <c r="O187" i="12"/>
  <c r="P187" i="12"/>
  <c r="Q187" i="12"/>
  <c r="R187" i="12"/>
  <c r="D188" i="12"/>
  <c r="E188" i="12"/>
  <c r="F188" i="12"/>
  <c r="G188" i="12"/>
  <c r="H188" i="12"/>
  <c r="I188" i="12"/>
  <c r="J188" i="12"/>
  <c r="K188" i="12"/>
  <c r="L188" i="12"/>
  <c r="M188" i="12"/>
  <c r="N188" i="12"/>
  <c r="O188" i="12"/>
  <c r="P188" i="12"/>
  <c r="Q188" i="12"/>
  <c r="R188" i="12"/>
  <c r="D189" i="12"/>
  <c r="E189" i="12"/>
  <c r="F189" i="12"/>
  <c r="G189" i="12"/>
  <c r="H189" i="12"/>
  <c r="I189" i="12"/>
  <c r="J189" i="12"/>
  <c r="K189" i="12"/>
  <c r="L189" i="12"/>
  <c r="M189" i="12"/>
  <c r="N189" i="12"/>
  <c r="O189" i="12"/>
  <c r="P189" i="12"/>
  <c r="Q189" i="12"/>
  <c r="R189" i="12"/>
  <c r="D190" i="12"/>
  <c r="E190" i="12"/>
  <c r="F190" i="12"/>
  <c r="G190" i="12"/>
  <c r="H190" i="12"/>
  <c r="I190" i="12"/>
  <c r="J190" i="12"/>
  <c r="K190" i="12"/>
  <c r="L190" i="12"/>
  <c r="M190" i="12"/>
  <c r="N190" i="12"/>
  <c r="O190" i="12"/>
  <c r="P190" i="12"/>
  <c r="Q190" i="12"/>
  <c r="R190" i="12"/>
  <c r="D191" i="12"/>
  <c r="E191" i="12"/>
  <c r="F191" i="12"/>
  <c r="G191" i="12"/>
  <c r="H191" i="12"/>
  <c r="I191" i="12"/>
  <c r="J191" i="12"/>
  <c r="K191" i="12"/>
  <c r="L191" i="12"/>
  <c r="M191" i="12"/>
  <c r="N191" i="12"/>
  <c r="O191" i="12"/>
  <c r="P191" i="12"/>
  <c r="Q191" i="12"/>
  <c r="R191" i="12"/>
  <c r="D192" i="12"/>
  <c r="E192" i="12"/>
  <c r="F192" i="12"/>
  <c r="G192" i="12"/>
  <c r="H192" i="12"/>
  <c r="I192" i="12"/>
  <c r="J192" i="12"/>
  <c r="K192" i="12"/>
  <c r="L192" i="12"/>
  <c r="M192" i="12"/>
  <c r="N192" i="12"/>
  <c r="O192" i="12"/>
  <c r="P192" i="12"/>
  <c r="Q192" i="12"/>
  <c r="R192" i="12"/>
  <c r="D193" i="12"/>
  <c r="E193" i="12"/>
  <c r="F193" i="12"/>
  <c r="G193" i="12"/>
  <c r="H193" i="12"/>
  <c r="I193" i="12"/>
  <c r="J193" i="12"/>
  <c r="K193" i="12"/>
  <c r="L193" i="12"/>
  <c r="M193" i="12"/>
  <c r="N193" i="12"/>
  <c r="O193" i="12"/>
  <c r="P193" i="12"/>
  <c r="Q193" i="12"/>
  <c r="R193" i="12"/>
  <c r="D194" i="12"/>
  <c r="E194" i="12"/>
  <c r="F194" i="12"/>
  <c r="G194" i="12"/>
  <c r="H194" i="12"/>
  <c r="I194" i="12"/>
  <c r="J194" i="12"/>
  <c r="K194" i="12"/>
  <c r="L194" i="12"/>
  <c r="M194" i="12"/>
  <c r="N194" i="12"/>
  <c r="O194" i="12"/>
  <c r="P194" i="12"/>
  <c r="Q194" i="12"/>
  <c r="R194" i="12"/>
  <c r="D149" i="12"/>
  <c r="E149" i="12"/>
  <c r="F149" i="12"/>
  <c r="G149" i="12"/>
  <c r="H149" i="12"/>
  <c r="I149" i="12"/>
  <c r="J149" i="12"/>
  <c r="K149" i="12"/>
  <c r="L149" i="12"/>
  <c r="M149" i="12"/>
  <c r="N149" i="12"/>
  <c r="O149" i="12"/>
  <c r="P149" i="12"/>
  <c r="Q149" i="12"/>
  <c r="R149" i="12"/>
  <c r="D150" i="12"/>
  <c r="E150" i="12"/>
  <c r="F150" i="12"/>
  <c r="G150" i="12"/>
  <c r="H150" i="12"/>
  <c r="I150" i="12"/>
  <c r="J150" i="12"/>
  <c r="K150" i="12"/>
  <c r="L150" i="12"/>
  <c r="M150" i="12"/>
  <c r="N150" i="12"/>
  <c r="O150" i="12"/>
  <c r="P150" i="12"/>
  <c r="Q150" i="12"/>
  <c r="R150" i="12"/>
  <c r="D151" i="12"/>
  <c r="E151" i="12"/>
  <c r="F151" i="12"/>
  <c r="G151" i="12"/>
  <c r="H151" i="12"/>
  <c r="I151" i="12"/>
  <c r="J151" i="12"/>
  <c r="K151" i="12"/>
  <c r="L151" i="12"/>
  <c r="M151" i="12"/>
  <c r="N151" i="12"/>
  <c r="O151" i="12"/>
  <c r="P151" i="12"/>
  <c r="Q151" i="12"/>
  <c r="R151" i="12"/>
  <c r="D152" i="12"/>
  <c r="E152" i="12"/>
  <c r="F152" i="12"/>
  <c r="G152" i="12"/>
  <c r="H152" i="12"/>
  <c r="I152" i="12"/>
  <c r="J152" i="12"/>
  <c r="K152" i="12"/>
  <c r="L152" i="12"/>
  <c r="M152" i="12"/>
  <c r="N152" i="12"/>
  <c r="O152" i="12"/>
  <c r="P152" i="12"/>
  <c r="Q152" i="12"/>
  <c r="R152" i="12"/>
  <c r="D153" i="12"/>
  <c r="E153" i="12"/>
  <c r="F153" i="12"/>
  <c r="G153" i="12"/>
  <c r="H153" i="12"/>
  <c r="I153" i="12"/>
  <c r="J153" i="12"/>
  <c r="K153" i="12"/>
  <c r="L153" i="12"/>
  <c r="M153" i="12"/>
  <c r="N153" i="12"/>
  <c r="O153" i="12"/>
  <c r="P153" i="12"/>
  <c r="Q153" i="12"/>
  <c r="R153" i="12"/>
  <c r="D154" i="12"/>
  <c r="E154" i="12"/>
  <c r="F154" i="12"/>
  <c r="G154" i="12"/>
  <c r="H154" i="12"/>
  <c r="I154" i="12"/>
  <c r="J154" i="12"/>
  <c r="K154" i="12"/>
  <c r="L154" i="12"/>
  <c r="M154" i="12"/>
  <c r="N154" i="12"/>
  <c r="O154" i="12"/>
  <c r="P154" i="12"/>
  <c r="Q154" i="12"/>
  <c r="R154" i="12"/>
  <c r="D155" i="12"/>
  <c r="E155" i="12"/>
  <c r="F155" i="12"/>
  <c r="G155" i="12"/>
  <c r="H155" i="12"/>
  <c r="I155" i="12"/>
  <c r="J155" i="12"/>
  <c r="K155" i="12"/>
  <c r="L155" i="12"/>
  <c r="M155" i="12"/>
  <c r="N155" i="12"/>
  <c r="O155" i="12"/>
  <c r="P155" i="12"/>
  <c r="Q155" i="12"/>
  <c r="R155" i="12"/>
  <c r="D156" i="12"/>
  <c r="E156" i="12"/>
  <c r="F156" i="12"/>
  <c r="G156" i="12"/>
  <c r="H156" i="12"/>
  <c r="I156" i="12"/>
  <c r="J156" i="12"/>
  <c r="K156" i="12"/>
  <c r="L156" i="12"/>
  <c r="M156" i="12"/>
  <c r="N156" i="12"/>
  <c r="O156" i="12"/>
  <c r="P156" i="12"/>
  <c r="Q156" i="12"/>
  <c r="R156" i="12"/>
  <c r="D157" i="12"/>
  <c r="E157" i="12"/>
  <c r="F157" i="12"/>
  <c r="G157" i="12"/>
  <c r="H157" i="12"/>
  <c r="I157" i="12"/>
  <c r="J157" i="12"/>
  <c r="K157" i="12"/>
  <c r="L157" i="12"/>
  <c r="M157" i="12"/>
  <c r="N157" i="12"/>
  <c r="O157" i="12"/>
  <c r="P157" i="12"/>
  <c r="Q157" i="12"/>
  <c r="R157" i="12"/>
  <c r="D158" i="12"/>
  <c r="E158" i="12"/>
  <c r="F158" i="12"/>
  <c r="G158" i="12"/>
  <c r="H158" i="12"/>
  <c r="I158" i="12"/>
  <c r="J158" i="12"/>
  <c r="K158" i="12"/>
  <c r="L158" i="12"/>
  <c r="M158" i="12"/>
  <c r="N158" i="12"/>
  <c r="O158" i="12"/>
  <c r="P158" i="12"/>
  <c r="Q158" i="12"/>
  <c r="R158" i="12"/>
  <c r="D159" i="12"/>
  <c r="E159" i="12"/>
  <c r="F159" i="12"/>
  <c r="G159" i="12"/>
  <c r="H159" i="12"/>
  <c r="I159" i="12"/>
  <c r="J159" i="12"/>
  <c r="K159" i="12"/>
  <c r="L159" i="12"/>
  <c r="M159" i="12"/>
  <c r="N159" i="12"/>
  <c r="O159" i="12"/>
  <c r="P159" i="12"/>
  <c r="Q159" i="12"/>
  <c r="R159" i="12"/>
  <c r="D160" i="12"/>
  <c r="E160" i="12"/>
  <c r="F160" i="12"/>
  <c r="G160" i="12"/>
  <c r="H160" i="12"/>
  <c r="I160" i="12"/>
  <c r="J160" i="12"/>
  <c r="K160" i="12"/>
  <c r="L160" i="12"/>
  <c r="M160" i="12"/>
  <c r="N160" i="12"/>
  <c r="O160" i="12"/>
  <c r="P160" i="12"/>
  <c r="Q160" i="12"/>
  <c r="R160" i="12"/>
  <c r="D161" i="12"/>
  <c r="E161" i="12"/>
  <c r="F161" i="12"/>
  <c r="G161" i="12"/>
  <c r="H161" i="12"/>
  <c r="I161" i="12"/>
  <c r="J161" i="12"/>
  <c r="K161" i="12"/>
  <c r="L161" i="12"/>
  <c r="M161" i="12"/>
  <c r="N161" i="12"/>
  <c r="O161" i="12"/>
  <c r="P161" i="12"/>
  <c r="Q161" i="12"/>
  <c r="R161" i="12"/>
  <c r="D162" i="12"/>
  <c r="E162" i="12"/>
  <c r="F162" i="12"/>
  <c r="G162" i="12"/>
  <c r="H162" i="12"/>
  <c r="I162" i="12"/>
  <c r="J162" i="12"/>
  <c r="K162" i="12"/>
  <c r="L162" i="12"/>
  <c r="M162" i="12"/>
  <c r="N162" i="12"/>
  <c r="O162" i="12"/>
  <c r="P162" i="12"/>
  <c r="Q162" i="12"/>
  <c r="R162" i="12"/>
  <c r="D163" i="12"/>
  <c r="E163" i="12"/>
  <c r="F163" i="12"/>
  <c r="G163" i="12"/>
  <c r="H163" i="12"/>
  <c r="I163" i="12"/>
  <c r="J163" i="12"/>
  <c r="K163" i="12"/>
  <c r="L163" i="12"/>
  <c r="M163" i="12"/>
  <c r="N163" i="12"/>
  <c r="O163" i="12"/>
  <c r="P163" i="12"/>
  <c r="Q163" i="12"/>
  <c r="R163" i="12"/>
  <c r="D164" i="12"/>
  <c r="E164" i="12"/>
  <c r="F164" i="12"/>
  <c r="G164" i="12"/>
  <c r="H164" i="12"/>
  <c r="I164" i="12"/>
  <c r="J164" i="12"/>
  <c r="K164" i="12"/>
  <c r="L164" i="12"/>
  <c r="M164" i="12"/>
  <c r="N164" i="12"/>
  <c r="O164" i="12"/>
  <c r="P164" i="12"/>
  <c r="Q164" i="12"/>
  <c r="R164" i="12"/>
  <c r="D165" i="12"/>
  <c r="E165" i="12"/>
  <c r="F165" i="12"/>
  <c r="G165" i="12"/>
  <c r="H165" i="12"/>
  <c r="I165" i="12"/>
  <c r="J165" i="12"/>
  <c r="K165" i="12"/>
  <c r="L165" i="12"/>
  <c r="M165" i="12"/>
  <c r="N165" i="12"/>
  <c r="O165" i="12"/>
  <c r="P165" i="12"/>
  <c r="Q165" i="12"/>
  <c r="R165" i="12"/>
  <c r="D120" i="12"/>
  <c r="E120" i="12"/>
  <c r="F120" i="12"/>
  <c r="G120" i="12"/>
  <c r="H120" i="12"/>
  <c r="I120" i="12"/>
  <c r="J120" i="12"/>
  <c r="K120" i="12"/>
  <c r="L120" i="12"/>
  <c r="M120" i="12"/>
  <c r="N120" i="12"/>
  <c r="O120" i="12"/>
  <c r="P120" i="12"/>
  <c r="Q120" i="12"/>
  <c r="R120" i="12"/>
  <c r="D121" i="12"/>
  <c r="E121" i="12"/>
  <c r="F121" i="12"/>
  <c r="G121" i="12"/>
  <c r="H121" i="12"/>
  <c r="I121" i="12"/>
  <c r="J121" i="12"/>
  <c r="K121" i="12"/>
  <c r="L121" i="12"/>
  <c r="M121" i="12"/>
  <c r="N121" i="12"/>
  <c r="O121" i="12"/>
  <c r="P121" i="12"/>
  <c r="Q121" i="12"/>
  <c r="R121" i="12"/>
  <c r="D122" i="12"/>
  <c r="E122" i="12"/>
  <c r="F122" i="12"/>
  <c r="G122" i="12"/>
  <c r="H122" i="12"/>
  <c r="I122" i="12"/>
  <c r="J122" i="12"/>
  <c r="K122" i="12"/>
  <c r="L122" i="12"/>
  <c r="M122" i="12"/>
  <c r="N122" i="12"/>
  <c r="O122" i="12"/>
  <c r="P122" i="12"/>
  <c r="Q122" i="12"/>
  <c r="R122" i="12"/>
  <c r="D123" i="12"/>
  <c r="E123" i="12"/>
  <c r="F123" i="12"/>
  <c r="G123" i="12"/>
  <c r="H123" i="12"/>
  <c r="I123" i="12"/>
  <c r="J123" i="12"/>
  <c r="K123" i="12"/>
  <c r="L123" i="12"/>
  <c r="M123" i="12"/>
  <c r="N123" i="12"/>
  <c r="O123" i="12"/>
  <c r="P123" i="12"/>
  <c r="Q123" i="12"/>
  <c r="R123" i="12"/>
  <c r="D124" i="12"/>
  <c r="E124" i="12"/>
  <c r="F124" i="12"/>
  <c r="G124" i="12"/>
  <c r="H124" i="12"/>
  <c r="I124" i="12"/>
  <c r="J124" i="12"/>
  <c r="K124" i="12"/>
  <c r="L124" i="12"/>
  <c r="M124" i="12"/>
  <c r="N124" i="12"/>
  <c r="O124" i="12"/>
  <c r="P124" i="12"/>
  <c r="Q124" i="12"/>
  <c r="R124" i="12"/>
  <c r="D125" i="12"/>
  <c r="E125" i="12"/>
  <c r="F125" i="12"/>
  <c r="G125" i="12"/>
  <c r="H125" i="12"/>
  <c r="I125" i="12"/>
  <c r="J125" i="12"/>
  <c r="K125" i="12"/>
  <c r="L125" i="12"/>
  <c r="M125" i="12"/>
  <c r="N125" i="12"/>
  <c r="O125" i="12"/>
  <c r="P125" i="12"/>
  <c r="Q125" i="12"/>
  <c r="R125" i="12"/>
  <c r="D126" i="12"/>
  <c r="E126" i="12"/>
  <c r="F126" i="12"/>
  <c r="G126" i="12"/>
  <c r="H126" i="12"/>
  <c r="I126" i="12"/>
  <c r="J126" i="12"/>
  <c r="K126" i="12"/>
  <c r="L126" i="12"/>
  <c r="M126" i="12"/>
  <c r="N126" i="12"/>
  <c r="O126" i="12"/>
  <c r="P126" i="12"/>
  <c r="Q126" i="12"/>
  <c r="R126" i="12"/>
  <c r="D127" i="12"/>
  <c r="E127" i="12"/>
  <c r="F127" i="12"/>
  <c r="G127" i="12"/>
  <c r="H127" i="12"/>
  <c r="I127" i="12"/>
  <c r="J127" i="12"/>
  <c r="K127" i="12"/>
  <c r="L127" i="12"/>
  <c r="M127" i="12"/>
  <c r="N127" i="12"/>
  <c r="O127" i="12"/>
  <c r="P127" i="12"/>
  <c r="Q127" i="12"/>
  <c r="R127" i="12"/>
  <c r="D128" i="12"/>
  <c r="E128" i="12"/>
  <c r="F128" i="12"/>
  <c r="G128" i="12"/>
  <c r="H128" i="12"/>
  <c r="I128" i="12"/>
  <c r="J128" i="12"/>
  <c r="K128" i="12"/>
  <c r="L128" i="12"/>
  <c r="M128" i="12"/>
  <c r="N128" i="12"/>
  <c r="O128" i="12"/>
  <c r="P128" i="12"/>
  <c r="Q128" i="12"/>
  <c r="R128" i="12"/>
  <c r="D129" i="12"/>
  <c r="E129" i="12"/>
  <c r="F129" i="12"/>
  <c r="G129" i="12"/>
  <c r="H129" i="12"/>
  <c r="I129" i="12"/>
  <c r="J129" i="12"/>
  <c r="K129" i="12"/>
  <c r="L129" i="12"/>
  <c r="M129" i="12"/>
  <c r="N129" i="12"/>
  <c r="O129" i="12"/>
  <c r="P129" i="12"/>
  <c r="Q129" i="12"/>
  <c r="R129" i="12"/>
  <c r="D130" i="12"/>
  <c r="E130" i="12"/>
  <c r="F130" i="12"/>
  <c r="G130" i="12"/>
  <c r="H130" i="12"/>
  <c r="I130" i="12"/>
  <c r="J130" i="12"/>
  <c r="K130" i="12"/>
  <c r="L130" i="12"/>
  <c r="M130" i="12"/>
  <c r="N130" i="12"/>
  <c r="O130" i="12"/>
  <c r="P130" i="12"/>
  <c r="Q130" i="12"/>
  <c r="R130" i="12"/>
  <c r="D131" i="12"/>
  <c r="E131" i="12"/>
  <c r="F131" i="12"/>
  <c r="G131" i="12"/>
  <c r="H131" i="12"/>
  <c r="I131" i="12"/>
  <c r="J131" i="12"/>
  <c r="K131" i="12"/>
  <c r="L131" i="12"/>
  <c r="M131" i="12"/>
  <c r="N131" i="12"/>
  <c r="O131" i="12"/>
  <c r="P131" i="12"/>
  <c r="Q131" i="12"/>
  <c r="R131" i="12"/>
  <c r="D132" i="12"/>
  <c r="E132" i="12"/>
  <c r="F132" i="12"/>
  <c r="G132" i="12"/>
  <c r="H132" i="12"/>
  <c r="I132" i="12"/>
  <c r="J132" i="12"/>
  <c r="K132" i="12"/>
  <c r="L132" i="12"/>
  <c r="M132" i="12"/>
  <c r="N132" i="12"/>
  <c r="O132" i="12"/>
  <c r="P132" i="12"/>
  <c r="Q132" i="12"/>
  <c r="R132" i="12"/>
  <c r="D133" i="12"/>
  <c r="E133" i="12"/>
  <c r="F133" i="12"/>
  <c r="G133" i="12"/>
  <c r="H133" i="12"/>
  <c r="I133" i="12"/>
  <c r="J133" i="12"/>
  <c r="K133" i="12"/>
  <c r="L133" i="12"/>
  <c r="M133" i="12"/>
  <c r="N133" i="12"/>
  <c r="O133" i="12"/>
  <c r="P133" i="12"/>
  <c r="Q133" i="12"/>
  <c r="R133" i="12"/>
  <c r="D134" i="12"/>
  <c r="E134" i="12"/>
  <c r="F134" i="12"/>
  <c r="G134" i="12"/>
  <c r="H134" i="12"/>
  <c r="I134" i="12"/>
  <c r="J134" i="12"/>
  <c r="K134" i="12"/>
  <c r="L134" i="12"/>
  <c r="M134" i="12"/>
  <c r="N134" i="12"/>
  <c r="O134" i="12"/>
  <c r="P134" i="12"/>
  <c r="Q134" i="12"/>
  <c r="R134" i="12"/>
  <c r="D135" i="12"/>
  <c r="E135" i="12"/>
  <c r="F135" i="12"/>
  <c r="G135" i="12"/>
  <c r="H135" i="12"/>
  <c r="I135" i="12"/>
  <c r="J135" i="12"/>
  <c r="K135" i="12"/>
  <c r="L135" i="12"/>
  <c r="M135" i="12"/>
  <c r="N135" i="12"/>
  <c r="O135" i="12"/>
  <c r="P135" i="12"/>
  <c r="Q135" i="12"/>
  <c r="R135" i="12"/>
  <c r="D136" i="12"/>
  <c r="E136" i="12"/>
  <c r="F136" i="12"/>
  <c r="G136" i="12"/>
  <c r="H136" i="12"/>
  <c r="I136" i="12"/>
  <c r="J136" i="12"/>
  <c r="K136" i="12"/>
  <c r="L136" i="12"/>
  <c r="M136" i="12"/>
  <c r="N136" i="12"/>
  <c r="O136" i="12"/>
  <c r="P136" i="12"/>
  <c r="Q136" i="12"/>
  <c r="R136" i="12"/>
  <c r="R25" i="12"/>
  <c r="R7" i="12"/>
  <c r="R119" i="12" s="1"/>
  <c r="R224" i="12"/>
  <c r="R205" i="12"/>
  <c r="R81" i="12"/>
  <c r="R63" i="12"/>
  <c r="R177" i="12" s="1"/>
  <c r="R53" i="12"/>
  <c r="R35" i="12"/>
  <c r="R148" i="12" s="1"/>
  <c r="P39" i="76" l="1"/>
  <c r="P8" i="30"/>
  <c r="P8" i="76" s="1"/>
  <c r="D39" i="76"/>
  <c r="D8" i="30"/>
  <c r="D8" i="76" s="1"/>
  <c r="O39" i="76"/>
  <c r="O8" i="30"/>
  <c r="O8" i="76" s="1"/>
  <c r="L39" i="76"/>
  <c r="L8" i="30"/>
  <c r="L8" i="76" s="1"/>
  <c r="N39" i="76"/>
  <c r="N8" i="30"/>
  <c r="N8" i="76" s="1"/>
  <c r="M39" i="76"/>
  <c r="M8" i="30"/>
  <c r="M8" i="76" s="1"/>
  <c r="J39" i="76"/>
  <c r="J8" i="30"/>
  <c r="J8" i="76" s="1"/>
  <c r="M7" i="76"/>
  <c r="C39" i="76"/>
  <c r="C8" i="76" s="1"/>
  <c r="C8" i="30"/>
  <c r="C9" i="30" s="1"/>
  <c r="C9" i="76" s="1"/>
  <c r="F39" i="76"/>
  <c r="F8" i="30"/>
  <c r="F8" i="76" s="1"/>
  <c r="K39" i="76"/>
  <c r="K8" i="30"/>
  <c r="K8" i="76" s="1"/>
  <c r="N7" i="76"/>
  <c r="G39" i="76"/>
  <c r="G8" i="30"/>
  <c r="G8" i="76" s="1"/>
  <c r="J7" i="76"/>
  <c r="Q39" i="76"/>
  <c r="Q8" i="30"/>
  <c r="Q8" i="76" s="1"/>
  <c r="H7" i="76"/>
  <c r="R26" i="12"/>
  <c r="R138" i="12" s="1"/>
  <c r="K21" i="76"/>
  <c r="I21" i="76"/>
  <c r="H21" i="76"/>
  <c r="F21" i="76"/>
  <c r="E21" i="76"/>
  <c r="C21" i="76"/>
  <c r="M21" i="76"/>
  <c r="P21" i="76"/>
  <c r="G21" i="76"/>
  <c r="D21" i="76"/>
  <c r="Q21" i="76"/>
  <c r="L21" i="76"/>
  <c r="N21" i="76"/>
  <c r="J21" i="76"/>
  <c r="I39" i="30"/>
  <c r="O21" i="76"/>
  <c r="R195" i="12"/>
  <c r="Q25" i="59"/>
  <c r="R72" i="59" s="1"/>
  <c r="H39" i="30"/>
  <c r="F29" i="76"/>
  <c r="C29" i="76"/>
  <c r="D29" i="76"/>
  <c r="E39" i="30"/>
  <c r="Q29" i="76"/>
  <c r="P29" i="76"/>
  <c r="O29" i="76"/>
  <c r="N29" i="76"/>
  <c r="M29" i="76"/>
  <c r="L29" i="76"/>
  <c r="K29" i="76"/>
  <c r="J29" i="76"/>
  <c r="G29" i="76"/>
  <c r="R54" i="12"/>
  <c r="R167" i="12" s="1"/>
  <c r="V9" i="63"/>
  <c r="R223" i="12"/>
  <c r="R82" i="12"/>
  <c r="R196" i="12" s="1"/>
  <c r="R166" i="12"/>
  <c r="L8" i="63"/>
  <c r="R137" i="12"/>
  <c r="M9" i="30" l="1"/>
  <c r="M9" i="76" s="1"/>
  <c r="P9" i="30"/>
  <c r="P9" i="76" s="1"/>
  <c r="Q9" i="30"/>
  <c r="Q9" i="76" s="1"/>
  <c r="F9" i="30"/>
  <c r="F9" i="76" s="1"/>
  <c r="G9" i="30"/>
  <c r="G9" i="76" s="1"/>
  <c r="D9" i="30"/>
  <c r="D9" i="76" s="1"/>
  <c r="I39" i="76"/>
  <c r="I8" i="30"/>
  <c r="E39" i="76"/>
  <c r="E8" i="30"/>
  <c r="L9" i="30"/>
  <c r="L9" i="76" s="1"/>
  <c r="O9" i="30"/>
  <c r="O9" i="76" s="1"/>
  <c r="H39" i="76"/>
  <c r="H8" i="30"/>
  <c r="J9" i="30"/>
  <c r="J9" i="76" s="1"/>
  <c r="K9" i="30"/>
  <c r="K9" i="76" s="1"/>
  <c r="N9" i="30"/>
  <c r="N9" i="76" s="1"/>
  <c r="L28" i="63"/>
  <c r="V29" i="63"/>
  <c r="Q99" i="59"/>
  <c r="D7" i="74"/>
  <c r="E7" i="74"/>
  <c r="F7" i="74"/>
  <c r="G7" i="74"/>
  <c r="G52" i="74" s="1"/>
  <c r="H7" i="74"/>
  <c r="H52" i="74" s="1"/>
  <c r="I7" i="74"/>
  <c r="J7" i="74"/>
  <c r="K7" i="74"/>
  <c r="L7" i="74"/>
  <c r="M7" i="74"/>
  <c r="N7" i="74"/>
  <c r="O7" i="74"/>
  <c r="P7" i="74"/>
  <c r="Q7" i="74"/>
  <c r="C7" i="74"/>
  <c r="D14" i="38"/>
  <c r="E14" i="38"/>
  <c r="F14" i="38"/>
  <c r="G14" i="38"/>
  <c r="H14" i="38"/>
  <c r="I14" i="38"/>
  <c r="J14" i="38"/>
  <c r="K14" i="38"/>
  <c r="L14" i="38"/>
  <c r="M14" i="38"/>
  <c r="N14" i="38"/>
  <c r="O14" i="38"/>
  <c r="P14" i="38"/>
  <c r="Q14" i="38"/>
  <c r="C14" i="38"/>
  <c r="D11" i="38"/>
  <c r="E11" i="38"/>
  <c r="F11" i="38"/>
  <c r="G11" i="38"/>
  <c r="H11" i="38"/>
  <c r="I11" i="38"/>
  <c r="J11" i="38"/>
  <c r="K11" i="38"/>
  <c r="L11" i="38"/>
  <c r="M11" i="38"/>
  <c r="N11" i="38"/>
  <c r="O11" i="38"/>
  <c r="P11" i="38"/>
  <c r="Q11" i="38"/>
  <c r="C11" i="38"/>
  <c r="D7" i="38"/>
  <c r="E7" i="38"/>
  <c r="F7" i="38"/>
  <c r="G7" i="38"/>
  <c r="H7" i="38"/>
  <c r="I7" i="38"/>
  <c r="J7" i="38"/>
  <c r="K7" i="38"/>
  <c r="L7" i="38"/>
  <c r="M7" i="38"/>
  <c r="N7" i="38"/>
  <c r="O7" i="38"/>
  <c r="P7" i="38"/>
  <c r="Q7" i="38"/>
  <c r="C7" i="38"/>
  <c r="D95" i="28"/>
  <c r="E95" i="28"/>
  <c r="F95" i="28"/>
  <c r="G95" i="28"/>
  <c r="H95" i="28"/>
  <c r="I95" i="28"/>
  <c r="J95" i="28"/>
  <c r="K95" i="28"/>
  <c r="L95" i="28"/>
  <c r="M95" i="28"/>
  <c r="N95" i="28"/>
  <c r="O95" i="28"/>
  <c r="P95" i="28"/>
  <c r="Q95" i="28"/>
  <c r="R95" i="28"/>
  <c r="D96" i="28"/>
  <c r="E96" i="28"/>
  <c r="F96" i="28"/>
  <c r="G96" i="28"/>
  <c r="H96" i="28"/>
  <c r="I96" i="28"/>
  <c r="J96" i="28"/>
  <c r="K96" i="28"/>
  <c r="L96" i="28"/>
  <c r="M96" i="28"/>
  <c r="N96" i="28"/>
  <c r="O96" i="28"/>
  <c r="P96" i="28"/>
  <c r="Q96" i="28"/>
  <c r="R96" i="28"/>
  <c r="D97" i="28"/>
  <c r="E97" i="28"/>
  <c r="F97" i="28"/>
  <c r="G97" i="28"/>
  <c r="H97" i="28"/>
  <c r="I97" i="28"/>
  <c r="J97" i="28"/>
  <c r="K97" i="28"/>
  <c r="L97" i="28"/>
  <c r="M97" i="28"/>
  <c r="N97" i="28"/>
  <c r="O97" i="28"/>
  <c r="P97" i="28"/>
  <c r="Q97" i="28"/>
  <c r="R97" i="28"/>
  <c r="D98" i="28"/>
  <c r="E98" i="28"/>
  <c r="F98" i="28"/>
  <c r="G98" i="28"/>
  <c r="H98" i="28"/>
  <c r="I98" i="28"/>
  <c r="J98" i="28"/>
  <c r="K98" i="28"/>
  <c r="L98" i="28"/>
  <c r="M98" i="28"/>
  <c r="N98" i="28"/>
  <c r="O98" i="28"/>
  <c r="P98" i="28"/>
  <c r="Q98" i="28"/>
  <c r="R98" i="28"/>
  <c r="D99" i="28"/>
  <c r="E99" i="28"/>
  <c r="F99" i="28"/>
  <c r="G99" i="28"/>
  <c r="H99" i="28"/>
  <c r="I99" i="28"/>
  <c r="J99" i="28"/>
  <c r="K99" i="28"/>
  <c r="L99" i="28"/>
  <c r="M99" i="28"/>
  <c r="N99" i="28"/>
  <c r="O99" i="28"/>
  <c r="P99" i="28"/>
  <c r="Q99" i="28"/>
  <c r="R99" i="28"/>
  <c r="D100" i="28"/>
  <c r="E100" i="28"/>
  <c r="F100" i="28"/>
  <c r="G100" i="28"/>
  <c r="H100" i="28"/>
  <c r="I100" i="28"/>
  <c r="J100" i="28"/>
  <c r="K100" i="28"/>
  <c r="L100" i="28"/>
  <c r="M100" i="28"/>
  <c r="N100" i="28"/>
  <c r="O100" i="28"/>
  <c r="P100" i="28"/>
  <c r="Q100" i="28"/>
  <c r="R100" i="28"/>
  <c r="D101" i="28"/>
  <c r="E101" i="28"/>
  <c r="F101" i="28"/>
  <c r="G101" i="28"/>
  <c r="H101" i="28"/>
  <c r="I101" i="28"/>
  <c r="J101" i="28"/>
  <c r="K101" i="28"/>
  <c r="L101" i="28"/>
  <c r="M101" i="28"/>
  <c r="N101" i="28"/>
  <c r="O101" i="28"/>
  <c r="P101" i="28"/>
  <c r="Q101" i="28"/>
  <c r="R101" i="28"/>
  <c r="D102" i="28"/>
  <c r="E102" i="28"/>
  <c r="F102" i="28"/>
  <c r="G102" i="28"/>
  <c r="H102" i="28"/>
  <c r="I102" i="28"/>
  <c r="J102" i="28"/>
  <c r="K102" i="28"/>
  <c r="L102" i="28"/>
  <c r="M102" i="28"/>
  <c r="N102" i="28"/>
  <c r="O102" i="28"/>
  <c r="P102" i="28"/>
  <c r="Q102" i="28"/>
  <c r="R102" i="28"/>
  <c r="D103" i="28"/>
  <c r="E103" i="28"/>
  <c r="F103" i="28"/>
  <c r="G103" i="28"/>
  <c r="H103" i="28"/>
  <c r="I103" i="28"/>
  <c r="J103" i="28"/>
  <c r="K103" i="28"/>
  <c r="L103" i="28"/>
  <c r="M103" i="28"/>
  <c r="N103" i="28"/>
  <c r="O103" i="28"/>
  <c r="P103" i="28"/>
  <c r="Q103" i="28"/>
  <c r="R103" i="28"/>
  <c r="D104" i="28"/>
  <c r="E104" i="28"/>
  <c r="F104" i="28"/>
  <c r="G104" i="28"/>
  <c r="H104" i="28"/>
  <c r="I104" i="28"/>
  <c r="J104" i="28"/>
  <c r="K104" i="28"/>
  <c r="L104" i="28"/>
  <c r="M104" i="28"/>
  <c r="N104" i="28"/>
  <c r="O104" i="28"/>
  <c r="P104" i="28"/>
  <c r="Q104" i="28"/>
  <c r="R104" i="28"/>
  <c r="D105" i="28"/>
  <c r="E105" i="28"/>
  <c r="F105" i="28"/>
  <c r="G105" i="28"/>
  <c r="H105" i="28"/>
  <c r="I105" i="28"/>
  <c r="J105" i="28"/>
  <c r="K105" i="28"/>
  <c r="L105" i="28"/>
  <c r="M105" i="28"/>
  <c r="N105" i="28"/>
  <c r="O105" i="28"/>
  <c r="P105" i="28"/>
  <c r="Q105" i="28"/>
  <c r="R105" i="28"/>
  <c r="D106" i="28"/>
  <c r="E106" i="28"/>
  <c r="F106" i="28"/>
  <c r="G106" i="28"/>
  <c r="H106" i="28"/>
  <c r="I106" i="28"/>
  <c r="J106" i="28"/>
  <c r="K106" i="28"/>
  <c r="L106" i="28"/>
  <c r="M106" i="28"/>
  <c r="N106" i="28"/>
  <c r="O106" i="28"/>
  <c r="P106" i="28"/>
  <c r="Q106" i="28"/>
  <c r="R106" i="28"/>
  <c r="D107" i="28"/>
  <c r="E107" i="28"/>
  <c r="F107" i="28"/>
  <c r="G107" i="28"/>
  <c r="H107" i="28"/>
  <c r="I107" i="28"/>
  <c r="J107" i="28"/>
  <c r="K107" i="28"/>
  <c r="L107" i="28"/>
  <c r="M107" i="28"/>
  <c r="N107" i="28"/>
  <c r="O107" i="28"/>
  <c r="P107" i="28"/>
  <c r="Q107" i="28"/>
  <c r="R107" i="28"/>
  <c r="D108" i="28"/>
  <c r="E108" i="28"/>
  <c r="F108" i="28"/>
  <c r="G108" i="28"/>
  <c r="H108" i="28"/>
  <c r="I108" i="28"/>
  <c r="J108" i="28"/>
  <c r="K108" i="28"/>
  <c r="L108" i="28"/>
  <c r="M108" i="28"/>
  <c r="N108" i="28"/>
  <c r="O108" i="28"/>
  <c r="P108" i="28"/>
  <c r="Q108" i="28"/>
  <c r="R108" i="28"/>
  <c r="D109" i="28"/>
  <c r="E109" i="28"/>
  <c r="F109" i="28"/>
  <c r="G109" i="28"/>
  <c r="H109" i="28"/>
  <c r="I109" i="28"/>
  <c r="J109" i="28"/>
  <c r="K109" i="28"/>
  <c r="L109" i="28"/>
  <c r="M109" i="28"/>
  <c r="N109" i="28"/>
  <c r="O109" i="28"/>
  <c r="P109" i="28"/>
  <c r="Q109" i="28"/>
  <c r="R109" i="28"/>
  <c r="D110" i="28"/>
  <c r="E110" i="28"/>
  <c r="F110" i="28"/>
  <c r="G110" i="28"/>
  <c r="H110" i="28"/>
  <c r="I110" i="28"/>
  <c r="J110" i="28"/>
  <c r="K110" i="28"/>
  <c r="L110" i="28"/>
  <c r="M110" i="28"/>
  <c r="N110" i="28"/>
  <c r="O110" i="28"/>
  <c r="P110" i="28"/>
  <c r="Q110" i="28"/>
  <c r="R110" i="28"/>
  <c r="D111" i="28"/>
  <c r="E111" i="28"/>
  <c r="F111" i="28"/>
  <c r="G111" i="28"/>
  <c r="H111" i="28"/>
  <c r="I111" i="28"/>
  <c r="J111" i="28"/>
  <c r="K111" i="28"/>
  <c r="L111" i="28"/>
  <c r="M111" i="28"/>
  <c r="N111" i="28"/>
  <c r="O111" i="28"/>
  <c r="P111" i="28"/>
  <c r="Q111" i="28"/>
  <c r="R111" i="28"/>
  <c r="E66" i="28"/>
  <c r="F66" i="28"/>
  <c r="G66" i="28"/>
  <c r="H66" i="28"/>
  <c r="I66" i="28"/>
  <c r="J66" i="28"/>
  <c r="K66" i="28"/>
  <c r="L66" i="28"/>
  <c r="M66" i="28"/>
  <c r="N66" i="28"/>
  <c r="O66" i="28"/>
  <c r="P66" i="28"/>
  <c r="Q66" i="28"/>
  <c r="R66" i="28"/>
  <c r="E67" i="28"/>
  <c r="F67" i="28"/>
  <c r="G67" i="28"/>
  <c r="H67" i="28"/>
  <c r="I67" i="28"/>
  <c r="J67" i="28"/>
  <c r="K67" i="28"/>
  <c r="L67" i="28"/>
  <c r="M67" i="28"/>
  <c r="N67" i="28"/>
  <c r="O67" i="28"/>
  <c r="P67" i="28"/>
  <c r="Q67" i="28"/>
  <c r="R67" i="28"/>
  <c r="E68" i="28"/>
  <c r="F68" i="28"/>
  <c r="G68" i="28"/>
  <c r="H68" i="28"/>
  <c r="I68" i="28"/>
  <c r="J68" i="28"/>
  <c r="K68" i="28"/>
  <c r="L68" i="28"/>
  <c r="M68" i="28"/>
  <c r="N68" i="28"/>
  <c r="O68" i="28"/>
  <c r="P68" i="28"/>
  <c r="Q68" i="28"/>
  <c r="R68" i="28"/>
  <c r="E69" i="28"/>
  <c r="F69" i="28"/>
  <c r="G69" i="28"/>
  <c r="H69" i="28"/>
  <c r="I69" i="28"/>
  <c r="J69" i="28"/>
  <c r="K69" i="28"/>
  <c r="L69" i="28"/>
  <c r="M69" i="28"/>
  <c r="N69" i="28"/>
  <c r="O69" i="28"/>
  <c r="P69" i="28"/>
  <c r="Q69" i="28"/>
  <c r="R69" i="28"/>
  <c r="E70" i="28"/>
  <c r="F70" i="28"/>
  <c r="G70" i="28"/>
  <c r="H70" i="28"/>
  <c r="I70" i="28"/>
  <c r="J70" i="28"/>
  <c r="K70" i="28"/>
  <c r="L70" i="28"/>
  <c r="M70" i="28"/>
  <c r="N70" i="28"/>
  <c r="O70" i="28"/>
  <c r="P70" i="28"/>
  <c r="Q70" i="28"/>
  <c r="R70" i="28"/>
  <c r="E71" i="28"/>
  <c r="F71" i="28"/>
  <c r="G71" i="28"/>
  <c r="H71" i="28"/>
  <c r="I71" i="28"/>
  <c r="J71" i="28"/>
  <c r="K71" i="28"/>
  <c r="L71" i="28"/>
  <c r="M71" i="28"/>
  <c r="N71" i="28"/>
  <c r="O71" i="28"/>
  <c r="P71" i="28"/>
  <c r="Q71" i="28"/>
  <c r="R71" i="28"/>
  <c r="E72" i="28"/>
  <c r="F72" i="28"/>
  <c r="G72" i="28"/>
  <c r="H72" i="28"/>
  <c r="I72" i="28"/>
  <c r="J72" i="28"/>
  <c r="K72" i="28"/>
  <c r="L72" i="28"/>
  <c r="M72" i="28"/>
  <c r="N72" i="28"/>
  <c r="O72" i="28"/>
  <c r="P72" i="28"/>
  <c r="Q72" i="28"/>
  <c r="R72" i="28"/>
  <c r="E73" i="28"/>
  <c r="F73" i="28"/>
  <c r="G73" i="28"/>
  <c r="H73" i="28"/>
  <c r="I73" i="28"/>
  <c r="J73" i="28"/>
  <c r="K73" i="28"/>
  <c r="L73" i="28"/>
  <c r="M73" i="28"/>
  <c r="N73" i="28"/>
  <c r="O73" i="28"/>
  <c r="P73" i="28"/>
  <c r="Q73" i="28"/>
  <c r="R73" i="28"/>
  <c r="E74" i="28"/>
  <c r="F74" i="28"/>
  <c r="G74" i="28"/>
  <c r="H74" i="28"/>
  <c r="I74" i="28"/>
  <c r="J74" i="28"/>
  <c r="K74" i="28"/>
  <c r="L74" i="28"/>
  <c r="M74" i="28"/>
  <c r="N74" i="28"/>
  <c r="O74" i="28"/>
  <c r="P74" i="28"/>
  <c r="Q74" i="28"/>
  <c r="R74" i="28"/>
  <c r="E75" i="28"/>
  <c r="F75" i="28"/>
  <c r="G75" i="28"/>
  <c r="H75" i="28"/>
  <c r="I75" i="28"/>
  <c r="J75" i="28"/>
  <c r="K75" i="28"/>
  <c r="L75" i="28"/>
  <c r="M75" i="28"/>
  <c r="N75" i="28"/>
  <c r="O75" i="28"/>
  <c r="P75" i="28"/>
  <c r="Q75" i="28"/>
  <c r="R75" i="28"/>
  <c r="E76" i="28"/>
  <c r="F76" i="28"/>
  <c r="G76" i="28"/>
  <c r="H76" i="28"/>
  <c r="I76" i="28"/>
  <c r="J76" i="28"/>
  <c r="K76" i="28"/>
  <c r="L76" i="28"/>
  <c r="M76" i="28"/>
  <c r="N76" i="28"/>
  <c r="O76" i="28"/>
  <c r="P76" i="28"/>
  <c r="Q76" i="28"/>
  <c r="R76" i="28"/>
  <c r="E77" i="28"/>
  <c r="F77" i="28"/>
  <c r="G77" i="28"/>
  <c r="H77" i="28"/>
  <c r="I77" i="28"/>
  <c r="J77" i="28"/>
  <c r="K77" i="28"/>
  <c r="L77" i="28"/>
  <c r="M77" i="28"/>
  <c r="N77" i="28"/>
  <c r="O77" i="28"/>
  <c r="P77" i="28"/>
  <c r="Q77" i="28"/>
  <c r="R77" i="28"/>
  <c r="E78" i="28"/>
  <c r="F78" i="28"/>
  <c r="G78" i="28"/>
  <c r="H78" i="28"/>
  <c r="I78" i="28"/>
  <c r="J78" i="28"/>
  <c r="K78" i="28"/>
  <c r="L78" i="28"/>
  <c r="M78" i="28"/>
  <c r="N78" i="28"/>
  <c r="O78" i="28"/>
  <c r="P78" i="28"/>
  <c r="Q78" i="28"/>
  <c r="R78" i="28"/>
  <c r="E79" i="28"/>
  <c r="F79" i="28"/>
  <c r="G79" i="28"/>
  <c r="H79" i="28"/>
  <c r="I79" i="28"/>
  <c r="J79" i="28"/>
  <c r="K79" i="28"/>
  <c r="L79" i="28"/>
  <c r="M79" i="28"/>
  <c r="N79" i="28"/>
  <c r="O79" i="28"/>
  <c r="P79" i="28"/>
  <c r="Q79" i="28"/>
  <c r="R79" i="28"/>
  <c r="E80" i="28"/>
  <c r="F80" i="28"/>
  <c r="G80" i="28"/>
  <c r="H80" i="28"/>
  <c r="I80" i="28"/>
  <c r="J80" i="28"/>
  <c r="K80" i="28"/>
  <c r="L80" i="28"/>
  <c r="M80" i="28"/>
  <c r="N80" i="28"/>
  <c r="O80" i="28"/>
  <c r="P80" i="28"/>
  <c r="Q80" i="28"/>
  <c r="R80" i="28"/>
  <c r="E81" i="28"/>
  <c r="F81" i="28"/>
  <c r="G81" i="28"/>
  <c r="H81" i="28"/>
  <c r="I81" i="28"/>
  <c r="J81" i="28"/>
  <c r="K81" i="28"/>
  <c r="L81" i="28"/>
  <c r="M81" i="28"/>
  <c r="N81" i="28"/>
  <c r="O81" i="28"/>
  <c r="P81" i="28"/>
  <c r="Q81" i="28"/>
  <c r="R81" i="28"/>
  <c r="E82" i="28"/>
  <c r="F82" i="28"/>
  <c r="G82" i="28"/>
  <c r="H82" i="28"/>
  <c r="I82" i="28"/>
  <c r="J82" i="28"/>
  <c r="K82" i="28"/>
  <c r="L82" i="28"/>
  <c r="M82" i="28"/>
  <c r="N82" i="28"/>
  <c r="O82" i="28"/>
  <c r="P82" i="28"/>
  <c r="Q82" i="28"/>
  <c r="R82" i="28"/>
  <c r="E25" i="28"/>
  <c r="F25" i="28"/>
  <c r="G25" i="28"/>
  <c r="H25" i="28"/>
  <c r="I25" i="28"/>
  <c r="J25" i="28"/>
  <c r="K25" i="28"/>
  <c r="L25" i="28"/>
  <c r="M25" i="28"/>
  <c r="N25" i="28"/>
  <c r="O25" i="28"/>
  <c r="P25" i="28"/>
  <c r="Q25" i="28"/>
  <c r="R25" i="28"/>
  <c r="D25" i="28"/>
  <c r="E7" i="28"/>
  <c r="E94" i="28" s="1"/>
  <c r="F7" i="28"/>
  <c r="F94" i="28" s="1"/>
  <c r="G7" i="28"/>
  <c r="G94" i="28" s="1"/>
  <c r="H7" i="28"/>
  <c r="I7" i="28"/>
  <c r="J7" i="28"/>
  <c r="K7" i="28"/>
  <c r="L7" i="28"/>
  <c r="L94" i="28" s="1"/>
  <c r="M7" i="28"/>
  <c r="N7" i="28"/>
  <c r="O7" i="28"/>
  <c r="P7" i="28"/>
  <c r="Q7" i="28"/>
  <c r="R7" i="28"/>
  <c r="S65" i="28" s="1"/>
  <c r="D7" i="28"/>
  <c r="D94" i="28" s="1"/>
  <c r="D92" i="6"/>
  <c r="E92" i="6"/>
  <c r="F92" i="6"/>
  <c r="G92" i="6"/>
  <c r="H92" i="6"/>
  <c r="I92" i="6"/>
  <c r="J92" i="6"/>
  <c r="K92" i="6"/>
  <c r="L92" i="6"/>
  <c r="M92" i="6"/>
  <c r="N92" i="6"/>
  <c r="O92" i="6"/>
  <c r="P92" i="6"/>
  <c r="Q92" i="6"/>
  <c r="R92" i="6"/>
  <c r="D93" i="6"/>
  <c r="E93" i="6"/>
  <c r="F93" i="6"/>
  <c r="G93" i="6"/>
  <c r="H93" i="6"/>
  <c r="I93" i="6"/>
  <c r="J93" i="6"/>
  <c r="K93" i="6"/>
  <c r="L93" i="6"/>
  <c r="M93" i="6"/>
  <c r="N93" i="6"/>
  <c r="O93" i="6"/>
  <c r="P93" i="6"/>
  <c r="Q93" i="6"/>
  <c r="R93" i="6"/>
  <c r="D94" i="6"/>
  <c r="E94" i="6"/>
  <c r="F94" i="6"/>
  <c r="G94" i="6"/>
  <c r="H94" i="6"/>
  <c r="I94" i="6"/>
  <c r="J94" i="6"/>
  <c r="K94" i="6"/>
  <c r="L94" i="6"/>
  <c r="M94" i="6"/>
  <c r="N94" i="6"/>
  <c r="O94" i="6"/>
  <c r="P94" i="6"/>
  <c r="Q94" i="6"/>
  <c r="R94" i="6"/>
  <c r="D95" i="6"/>
  <c r="E95" i="6"/>
  <c r="F95" i="6"/>
  <c r="G95" i="6"/>
  <c r="H95" i="6"/>
  <c r="I95" i="6"/>
  <c r="J95" i="6"/>
  <c r="K95" i="6"/>
  <c r="L95" i="6"/>
  <c r="M95" i="6"/>
  <c r="N95" i="6"/>
  <c r="O95" i="6"/>
  <c r="P95" i="6"/>
  <c r="Q95" i="6"/>
  <c r="R95" i="6"/>
  <c r="D96" i="6"/>
  <c r="E96" i="6"/>
  <c r="F96" i="6"/>
  <c r="G96" i="6"/>
  <c r="H96" i="6"/>
  <c r="I96" i="6"/>
  <c r="J96" i="6"/>
  <c r="K96" i="6"/>
  <c r="L96" i="6"/>
  <c r="M96" i="6"/>
  <c r="N96" i="6"/>
  <c r="O96" i="6"/>
  <c r="P96" i="6"/>
  <c r="Q96" i="6"/>
  <c r="R96" i="6"/>
  <c r="D97" i="6"/>
  <c r="E97" i="6"/>
  <c r="F97" i="6"/>
  <c r="G97" i="6"/>
  <c r="H97" i="6"/>
  <c r="I97" i="6"/>
  <c r="J97" i="6"/>
  <c r="K97" i="6"/>
  <c r="L97" i="6"/>
  <c r="M97" i="6"/>
  <c r="N97" i="6"/>
  <c r="O97" i="6"/>
  <c r="P97" i="6"/>
  <c r="Q97" i="6"/>
  <c r="R97" i="6"/>
  <c r="D98" i="6"/>
  <c r="E98" i="6"/>
  <c r="F98" i="6"/>
  <c r="G98" i="6"/>
  <c r="H98" i="6"/>
  <c r="I98" i="6"/>
  <c r="J98" i="6"/>
  <c r="K98" i="6"/>
  <c r="L98" i="6"/>
  <c r="M98" i="6"/>
  <c r="N98" i="6"/>
  <c r="O98" i="6"/>
  <c r="P98" i="6"/>
  <c r="Q98" i="6"/>
  <c r="R98" i="6"/>
  <c r="D99" i="6"/>
  <c r="E99" i="6"/>
  <c r="F99" i="6"/>
  <c r="G99" i="6"/>
  <c r="H99" i="6"/>
  <c r="I99" i="6"/>
  <c r="J99" i="6"/>
  <c r="K99" i="6"/>
  <c r="L99" i="6"/>
  <c r="M99" i="6"/>
  <c r="N99" i="6"/>
  <c r="O99" i="6"/>
  <c r="P99" i="6"/>
  <c r="Q99" i="6"/>
  <c r="R99" i="6"/>
  <c r="D100" i="6"/>
  <c r="E100" i="6"/>
  <c r="F100" i="6"/>
  <c r="G100" i="6"/>
  <c r="H100" i="6"/>
  <c r="I100" i="6"/>
  <c r="J100" i="6"/>
  <c r="K100" i="6"/>
  <c r="L100" i="6"/>
  <c r="M100" i="6"/>
  <c r="N100" i="6"/>
  <c r="O100" i="6"/>
  <c r="P100" i="6"/>
  <c r="Q100" i="6"/>
  <c r="R100" i="6"/>
  <c r="D101" i="6"/>
  <c r="E101" i="6"/>
  <c r="F101" i="6"/>
  <c r="G101" i="6"/>
  <c r="H101" i="6"/>
  <c r="I101" i="6"/>
  <c r="J101" i="6"/>
  <c r="K101" i="6"/>
  <c r="L101" i="6"/>
  <c r="M101" i="6"/>
  <c r="N101" i="6"/>
  <c r="O101" i="6"/>
  <c r="P101" i="6"/>
  <c r="Q101" i="6"/>
  <c r="R101" i="6"/>
  <c r="D102" i="6"/>
  <c r="E102" i="6"/>
  <c r="F102" i="6"/>
  <c r="G102" i="6"/>
  <c r="H102" i="6"/>
  <c r="I102" i="6"/>
  <c r="J102" i="6"/>
  <c r="K102" i="6"/>
  <c r="L102" i="6"/>
  <c r="M102" i="6"/>
  <c r="N102" i="6"/>
  <c r="O102" i="6"/>
  <c r="P102" i="6"/>
  <c r="Q102" i="6"/>
  <c r="R102" i="6"/>
  <c r="D103" i="6"/>
  <c r="E103" i="6"/>
  <c r="F103" i="6"/>
  <c r="G103" i="6"/>
  <c r="H103" i="6"/>
  <c r="I103" i="6"/>
  <c r="J103" i="6"/>
  <c r="K103" i="6"/>
  <c r="L103" i="6"/>
  <c r="M103" i="6"/>
  <c r="N103" i="6"/>
  <c r="O103" i="6"/>
  <c r="P103" i="6"/>
  <c r="Q103" i="6"/>
  <c r="R103" i="6"/>
  <c r="D104" i="6"/>
  <c r="E104" i="6"/>
  <c r="F104" i="6"/>
  <c r="G104" i="6"/>
  <c r="H104" i="6"/>
  <c r="I104" i="6"/>
  <c r="J104" i="6"/>
  <c r="K104" i="6"/>
  <c r="L104" i="6"/>
  <c r="M104" i="6"/>
  <c r="N104" i="6"/>
  <c r="O104" i="6"/>
  <c r="P104" i="6"/>
  <c r="Q104" i="6"/>
  <c r="R104" i="6"/>
  <c r="D105" i="6"/>
  <c r="E105" i="6"/>
  <c r="F105" i="6"/>
  <c r="G105" i="6"/>
  <c r="H105" i="6"/>
  <c r="I105" i="6"/>
  <c r="J105" i="6"/>
  <c r="K105" i="6"/>
  <c r="L105" i="6"/>
  <c r="M105" i="6"/>
  <c r="N105" i="6"/>
  <c r="O105" i="6"/>
  <c r="P105" i="6"/>
  <c r="Q105" i="6"/>
  <c r="R105" i="6"/>
  <c r="D106" i="6"/>
  <c r="E106" i="6"/>
  <c r="F106" i="6"/>
  <c r="G106" i="6"/>
  <c r="H106" i="6"/>
  <c r="I106" i="6"/>
  <c r="J106" i="6"/>
  <c r="K106" i="6"/>
  <c r="L106" i="6"/>
  <c r="M106" i="6"/>
  <c r="N106" i="6"/>
  <c r="O106" i="6"/>
  <c r="P106" i="6"/>
  <c r="Q106" i="6"/>
  <c r="R106" i="6"/>
  <c r="D107" i="6"/>
  <c r="E107" i="6"/>
  <c r="F107" i="6"/>
  <c r="G107" i="6"/>
  <c r="H107" i="6"/>
  <c r="I107" i="6"/>
  <c r="J107" i="6"/>
  <c r="K107" i="6"/>
  <c r="L107" i="6"/>
  <c r="M107" i="6"/>
  <c r="N107" i="6"/>
  <c r="O107" i="6"/>
  <c r="P107" i="6"/>
  <c r="Q107" i="6"/>
  <c r="R107" i="6"/>
  <c r="D108" i="6"/>
  <c r="E108" i="6"/>
  <c r="F108" i="6"/>
  <c r="G108" i="6"/>
  <c r="H108" i="6"/>
  <c r="I108" i="6"/>
  <c r="J108" i="6"/>
  <c r="K108" i="6"/>
  <c r="L108" i="6"/>
  <c r="M108" i="6"/>
  <c r="N108" i="6"/>
  <c r="O108" i="6"/>
  <c r="P108" i="6"/>
  <c r="Q108" i="6"/>
  <c r="R108" i="6"/>
  <c r="E64" i="6"/>
  <c r="F64" i="6"/>
  <c r="G64" i="6"/>
  <c r="H64" i="6"/>
  <c r="I64" i="6"/>
  <c r="J64" i="6"/>
  <c r="K64" i="6"/>
  <c r="L64" i="6"/>
  <c r="M64" i="6"/>
  <c r="N64" i="6"/>
  <c r="O64" i="6"/>
  <c r="P64" i="6"/>
  <c r="Q64" i="6"/>
  <c r="R64" i="6"/>
  <c r="E65" i="6"/>
  <c r="F65" i="6"/>
  <c r="G65" i="6"/>
  <c r="H65" i="6"/>
  <c r="I65" i="6"/>
  <c r="J65" i="6"/>
  <c r="K65" i="6"/>
  <c r="L65" i="6"/>
  <c r="M65" i="6"/>
  <c r="N65" i="6"/>
  <c r="O65" i="6"/>
  <c r="P65" i="6"/>
  <c r="Q65" i="6"/>
  <c r="R65" i="6"/>
  <c r="E66" i="6"/>
  <c r="F66" i="6"/>
  <c r="G66" i="6"/>
  <c r="H66" i="6"/>
  <c r="I66" i="6"/>
  <c r="J66" i="6"/>
  <c r="K66" i="6"/>
  <c r="L66" i="6"/>
  <c r="M66" i="6"/>
  <c r="N66" i="6"/>
  <c r="O66" i="6"/>
  <c r="P66" i="6"/>
  <c r="Q66" i="6"/>
  <c r="R66" i="6"/>
  <c r="E67" i="6"/>
  <c r="F67" i="6"/>
  <c r="G67" i="6"/>
  <c r="H67" i="6"/>
  <c r="I67" i="6"/>
  <c r="J67" i="6"/>
  <c r="K67" i="6"/>
  <c r="L67" i="6"/>
  <c r="M67" i="6"/>
  <c r="N67" i="6"/>
  <c r="O67" i="6"/>
  <c r="P67" i="6"/>
  <c r="Q67" i="6"/>
  <c r="R67" i="6"/>
  <c r="E68" i="6"/>
  <c r="F68" i="6"/>
  <c r="G68" i="6"/>
  <c r="H68" i="6"/>
  <c r="I68" i="6"/>
  <c r="J68" i="6"/>
  <c r="K68" i="6"/>
  <c r="L68" i="6"/>
  <c r="M68" i="6"/>
  <c r="N68" i="6"/>
  <c r="O68" i="6"/>
  <c r="P68" i="6"/>
  <c r="Q68" i="6"/>
  <c r="R68" i="6"/>
  <c r="E69" i="6"/>
  <c r="F69" i="6"/>
  <c r="G69" i="6"/>
  <c r="H69" i="6"/>
  <c r="I69" i="6"/>
  <c r="J69" i="6"/>
  <c r="K69" i="6"/>
  <c r="L69" i="6"/>
  <c r="M69" i="6"/>
  <c r="N69" i="6"/>
  <c r="O69" i="6"/>
  <c r="P69" i="6"/>
  <c r="Q69" i="6"/>
  <c r="R69" i="6"/>
  <c r="E70" i="6"/>
  <c r="F70" i="6"/>
  <c r="G70" i="6"/>
  <c r="H70" i="6"/>
  <c r="I70" i="6"/>
  <c r="J70" i="6"/>
  <c r="K70" i="6"/>
  <c r="L70" i="6"/>
  <c r="M70" i="6"/>
  <c r="N70" i="6"/>
  <c r="O70" i="6"/>
  <c r="P70" i="6"/>
  <c r="Q70" i="6"/>
  <c r="R70" i="6"/>
  <c r="E71" i="6"/>
  <c r="F71" i="6"/>
  <c r="G71" i="6"/>
  <c r="H71" i="6"/>
  <c r="I71" i="6"/>
  <c r="J71" i="6"/>
  <c r="K71" i="6"/>
  <c r="L71" i="6"/>
  <c r="M71" i="6"/>
  <c r="N71" i="6"/>
  <c r="O71" i="6"/>
  <c r="P71" i="6"/>
  <c r="Q71" i="6"/>
  <c r="R71" i="6"/>
  <c r="E72" i="6"/>
  <c r="F72" i="6"/>
  <c r="G72" i="6"/>
  <c r="H72" i="6"/>
  <c r="I72" i="6"/>
  <c r="J72" i="6"/>
  <c r="K72" i="6"/>
  <c r="L72" i="6"/>
  <c r="M72" i="6"/>
  <c r="N72" i="6"/>
  <c r="O72" i="6"/>
  <c r="P72" i="6"/>
  <c r="Q72" i="6"/>
  <c r="R72" i="6"/>
  <c r="E73" i="6"/>
  <c r="F73" i="6"/>
  <c r="G73" i="6"/>
  <c r="H73" i="6"/>
  <c r="I73" i="6"/>
  <c r="J73" i="6"/>
  <c r="K73" i="6"/>
  <c r="L73" i="6"/>
  <c r="M73" i="6"/>
  <c r="N73" i="6"/>
  <c r="O73" i="6"/>
  <c r="P73" i="6"/>
  <c r="Q73" i="6"/>
  <c r="R73" i="6"/>
  <c r="E74" i="6"/>
  <c r="F74" i="6"/>
  <c r="G74" i="6"/>
  <c r="H74" i="6"/>
  <c r="I74" i="6"/>
  <c r="J74" i="6"/>
  <c r="K74" i="6"/>
  <c r="L74" i="6"/>
  <c r="M74" i="6"/>
  <c r="N74" i="6"/>
  <c r="O74" i="6"/>
  <c r="P74" i="6"/>
  <c r="Q74" i="6"/>
  <c r="R74" i="6"/>
  <c r="E75" i="6"/>
  <c r="F75" i="6"/>
  <c r="G75" i="6"/>
  <c r="H75" i="6"/>
  <c r="I75" i="6"/>
  <c r="J75" i="6"/>
  <c r="K75" i="6"/>
  <c r="L75" i="6"/>
  <c r="M75" i="6"/>
  <c r="N75" i="6"/>
  <c r="O75" i="6"/>
  <c r="P75" i="6"/>
  <c r="Q75" i="6"/>
  <c r="R75" i="6"/>
  <c r="E76" i="6"/>
  <c r="F76" i="6"/>
  <c r="G76" i="6"/>
  <c r="H76" i="6"/>
  <c r="I76" i="6"/>
  <c r="J76" i="6"/>
  <c r="K76" i="6"/>
  <c r="L76" i="6"/>
  <c r="M76" i="6"/>
  <c r="N76" i="6"/>
  <c r="O76" i="6"/>
  <c r="P76" i="6"/>
  <c r="Q76" i="6"/>
  <c r="R76" i="6"/>
  <c r="E77" i="6"/>
  <c r="F77" i="6"/>
  <c r="G77" i="6"/>
  <c r="H77" i="6"/>
  <c r="I77" i="6"/>
  <c r="J77" i="6"/>
  <c r="K77" i="6"/>
  <c r="L77" i="6"/>
  <c r="M77" i="6"/>
  <c r="N77" i="6"/>
  <c r="O77" i="6"/>
  <c r="P77" i="6"/>
  <c r="Q77" i="6"/>
  <c r="R77" i="6"/>
  <c r="E78" i="6"/>
  <c r="F78" i="6"/>
  <c r="G78" i="6"/>
  <c r="H78" i="6"/>
  <c r="I78" i="6"/>
  <c r="J78" i="6"/>
  <c r="K78" i="6"/>
  <c r="L78" i="6"/>
  <c r="M78" i="6"/>
  <c r="N78" i="6"/>
  <c r="O78" i="6"/>
  <c r="P78" i="6"/>
  <c r="Q78" i="6"/>
  <c r="R78" i="6"/>
  <c r="E79" i="6"/>
  <c r="F79" i="6"/>
  <c r="G79" i="6"/>
  <c r="H79" i="6"/>
  <c r="I79" i="6"/>
  <c r="J79" i="6"/>
  <c r="K79" i="6"/>
  <c r="L79" i="6"/>
  <c r="M79" i="6"/>
  <c r="N79" i="6"/>
  <c r="O79" i="6"/>
  <c r="P79" i="6"/>
  <c r="Q79" i="6"/>
  <c r="R79" i="6"/>
  <c r="E80" i="6"/>
  <c r="F80" i="6"/>
  <c r="G80" i="6"/>
  <c r="H80" i="6"/>
  <c r="I80" i="6"/>
  <c r="J80" i="6"/>
  <c r="K80" i="6"/>
  <c r="L80" i="6"/>
  <c r="M80" i="6"/>
  <c r="N80" i="6"/>
  <c r="O80" i="6"/>
  <c r="P80" i="6"/>
  <c r="Q80" i="6"/>
  <c r="R80" i="6"/>
  <c r="E25" i="6"/>
  <c r="F25" i="6"/>
  <c r="G25" i="6"/>
  <c r="H25" i="6"/>
  <c r="I25" i="6"/>
  <c r="J25" i="6"/>
  <c r="K25" i="6"/>
  <c r="L25" i="6"/>
  <c r="M25" i="6"/>
  <c r="N25" i="6"/>
  <c r="O25" i="6"/>
  <c r="P25" i="6"/>
  <c r="Q25" i="6"/>
  <c r="R25" i="6"/>
  <c r="D25" i="6"/>
  <c r="E7" i="6"/>
  <c r="E91" i="6" s="1"/>
  <c r="F7" i="6"/>
  <c r="F91" i="6" s="1"/>
  <c r="G7" i="6"/>
  <c r="G91" i="6" s="1"/>
  <c r="H7" i="6"/>
  <c r="I7" i="6"/>
  <c r="J7" i="6"/>
  <c r="K7" i="6"/>
  <c r="L7" i="6"/>
  <c r="M7" i="6"/>
  <c r="M91" i="6" s="1"/>
  <c r="N7" i="6"/>
  <c r="N91" i="6" s="1"/>
  <c r="O7" i="6"/>
  <c r="O91" i="6" s="1"/>
  <c r="P7" i="6"/>
  <c r="Q7" i="6"/>
  <c r="R7" i="6"/>
  <c r="S63" i="6" s="1"/>
  <c r="D7" i="6"/>
  <c r="C53" i="74"/>
  <c r="D53" i="74"/>
  <c r="E53" i="74"/>
  <c r="F53" i="74"/>
  <c r="G53" i="74"/>
  <c r="H53" i="74"/>
  <c r="I53" i="74"/>
  <c r="J53" i="74"/>
  <c r="K53" i="74"/>
  <c r="L53" i="74"/>
  <c r="M53" i="74"/>
  <c r="N53" i="74"/>
  <c r="O53" i="74"/>
  <c r="P53" i="74"/>
  <c r="Q53" i="74"/>
  <c r="C54" i="74"/>
  <c r="D54" i="74"/>
  <c r="E54" i="74"/>
  <c r="F54" i="74"/>
  <c r="G54" i="74"/>
  <c r="H54" i="74"/>
  <c r="I54" i="74"/>
  <c r="J54" i="74"/>
  <c r="K54" i="74"/>
  <c r="L54" i="74"/>
  <c r="M54" i="74"/>
  <c r="N54" i="74"/>
  <c r="O54" i="74"/>
  <c r="P54" i="74"/>
  <c r="Q54" i="74"/>
  <c r="C55" i="74"/>
  <c r="D55" i="74"/>
  <c r="E55" i="74"/>
  <c r="F55" i="74"/>
  <c r="G55" i="74"/>
  <c r="H55" i="74"/>
  <c r="I55" i="74"/>
  <c r="J55" i="74"/>
  <c r="K55" i="74"/>
  <c r="L55" i="74"/>
  <c r="M55" i="74"/>
  <c r="N55" i="74"/>
  <c r="O55" i="74"/>
  <c r="P55" i="74"/>
  <c r="Q55" i="74"/>
  <c r="C56" i="74"/>
  <c r="D56" i="74"/>
  <c r="E56" i="74"/>
  <c r="F56" i="74"/>
  <c r="G56" i="74"/>
  <c r="H56" i="74"/>
  <c r="I56" i="74"/>
  <c r="J56" i="74"/>
  <c r="K56" i="74"/>
  <c r="L56" i="74"/>
  <c r="M56" i="74"/>
  <c r="N56" i="74"/>
  <c r="O56" i="74"/>
  <c r="P56" i="74"/>
  <c r="Q56" i="74"/>
  <c r="C57" i="74"/>
  <c r="D57" i="74"/>
  <c r="E57" i="74"/>
  <c r="F57" i="74"/>
  <c r="G57" i="74"/>
  <c r="H57" i="74"/>
  <c r="I57" i="74"/>
  <c r="J57" i="74"/>
  <c r="K57" i="74"/>
  <c r="L57" i="74"/>
  <c r="M57" i="74"/>
  <c r="N57" i="74"/>
  <c r="O57" i="74"/>
  <c r="P57" i="74"/>
  <c r="Q57" i="74"/>
  <c r="D38" i="74"/>
  <c r="E38" i="74"/>
  <c r="F38" i="74"/>
  <c r="G38" i="74"/>
  <c r="H38" i="74"/>
  <c r="I38" i="74"/>
  <c r="J38" i="74"/>
  <c r="K38" i="74"/>
  <c r="L38" i="74"/>
  <c r="M38" i="74"/>
  <c r="N38" i="74"/>
  <c r="O38" i="74"/>
  <c r="P38" i="74"/>
  <c r="Q38" i="74"/>
  <c r="D39" i="74"/>
  <c r="E39" i="74"/>
  <c r="F39" i="74"/>
  <c r="G39" i="74"/>
  <c r="H39" i="74"/>
  <c r="I39" i="74"/>
  <c r="J39" i="74"/>
  <c r="K39" i="74"/>
  <c r="L39" i="74"/>
  <c r="M39" i="74"/>
  <c r="N39" i="74"/>
  <c r="O39" i="74"/>
  <c r="P39" i="74"/>
  <c r="Q39" i="74"/>
  <c r="D40" i="74"/>
  <c r="E40" i="74"/>
  <c r="F40" i="74"/>
  <c r="G40" i="74"/>
  <c r="H40" i="74"/>
  <c r="I40" i="74"/>
  <c r="J40" i="74"/>
  <c r="K40" i="74"/>
  <c r="L40" i="74"/>
  <c r="M40" i="74"/>
  <c r="N40" i="74"/>
  <c r="O40" i="74"/>
  <c r="P40" i="74"/>
  <c r="Q40" i="74"/>
  <c r="D41" i="74"/>
  <c r="E41" i="74"/>
  <c r="F41" i="74"/>
  <c r="G41" i="74"/>
  <c r="H41" i="74"/>
  <c r="I41" i="74"/>
  <c r="J41" i="74"/>
  <c r="K41" i="74"/>
  <c r="L41" i="74"/>
  <c r="M41" i="74"/>
  <c r="N41" i="74"/>
  <c r="O41" i="74"/>
  <c r="P41" i="74"/>
  <c r="Q41" i="74"/>
  <c r="D42" i="74"/>
  <c r="E42" i="74"/>
  <c r="F42" i="74"/>
  <c r="G42" i="74"/>
  <c r="H42" i="74"/>
  <c r="I42" i="74"/>
  <c r="J42" i="74"/>
  <c r="K42" i="74"/>
  <c r="L42" i="74"/>
  <c r="M42" i="74"/>
  <c r="N42" i="74"/>
  <c r="O42" i="74"/>
  <c r="P42" i="74"/>
  <c r="Q42" i="74"/>
  <c r="D37" i="74"/>
  <c r="C68" i="38"/>
  <c r="D68" i="38"/>
  <c r="E68" i="38"/>
  <c r="F68" i="38"/>
  <c r="G68" i="38"/>
  <c r="H68" i="38"/>
  <c r="I68" i="38"/>
  <c r="J68" i="38"/>
  <c r="K68" i="38"/>
  <c r="L68" i="38"/>
  <c r="M68" i="38"/>
  <c r="N68" i="38"/>
  <c r="O68" i="38"/>
  <c r="P68" i="38"/>
  <c r="Q68" i="38"/>
  <c r="C69" i="38"/>
  <c r="D69" i="38"/>
  <c r="E69" i="38"/>
  <c r="F69" i="38"/>
  <c r="G69" i="38"/>
  <c r="H69" i="38"/>
  <c r="I69" i="38"/>
  <c r="J69" i="38"/>
  <c r="K69" i="38"/>
  <c r="L69" i="38"/>
  <c r="M69" i="38"/>
  <c r="N69" i="38"/>
  <c r="O69" i="38"/>
  <c r="P69" i="38"/>
  <c r="Q69" i="38"/>
  <c r="C70" i="38"/>
  <c r="D70" i="38"/>
  <c r="E70" i="38"/>
  <c r="F70" i="38"/>
  <c r="G70" i="38"/>
  <c r="H70" i="38"/>
  <c r="I70" i="38"/>
  <c r="J70" i="38"/>
  <c r="K70" i="38"/>
  <c r="L70" i="38"/>
  <c r="M70" i="38"/>
  <c r="N70" i="38"/>
  <c r="O70" i="38"/>
  <c r="P70" i="38"/>
  <c r="Q70" i="38"/>
  <c r="C72" i="38"/>
  <c r="D72" i="38"/>
  <c r="E72" i="38"/>
  <c r="F72" i="38"/>
  <c r="G72" i="38"/>
  <c r="H72" i="38"/>
  <c r="I72" i="38"/>
  <c r="J72" i="38"/>
  <c r="K72" i="38"/>
  <c r="L72" i="38"/>
  <c r="M72" i="38"/>
  <c r="N72" i="38"/>
  <c r="O72" i="38"/>
  <c r="P72" i="38"/>
  <c r="Q72" i="38"/>
  <c r="C73" i="38"/>
  <c r="D73" i="38"/>
  <c r="E73" i="38"/>
  <c r="F73" i="38"/>
  <c r="G73" i="38"/>
  <c r="H73" i="38"/>
  <c r="I73" i="38"/>
  <c r="J73" i="38"/>
  <c r="K73" i="38"/>
  <c r="L73" i="38"/>
  <c r="M73" i="38"/>
  <c r="N73" i="38"/>
  <c r="O73" i="38"/>
  <c r="P73" i="38"/>
  <c r="Q73" i="38"/>
  <c r="C75" i="38"/>
  <c r="D75" i="38"/>
  <c r="E75" i="38"/>
  <c r="F75" i="38"/>
  <c r="G75" i="38"/>
  <c r="H75" i="38"/>
  <c r="I75" i="38"/>
  <c r="J75" i="38"/>
  <c r="K75" i="38"/>
  <c r="L75" i="38"/>
  <c r="M75" i="38"/>
  <c r="N75" i="38"/>
  <c r="O75" i="38"/>
  <c r="P75" i="38"/>
  <c r="Q75" i="38"/>
  <c r="C76" i="38"/>
  <c r="D76" i="38"/>
  <c r="E76" i="38"/>
  <c r="F76" i="38"/>
  <c r="G76" i="38"/>
  <c r="H76" i="38"/>
  <c r="I76" i="38"/>
  <c r="J76" i="38"/>
  <c r="K76" i="38"/>
  <c r="L76" i="38"/>
  <c r="M76" i="38"/>
  <c r="N76" i="38"/>
  <c r="O76" i="38"/>
  <c r="P76" i="38"/>
  <c r="Q76" i="38"/>
  <c r="D48" i="38"/>
  <c r="E48" i="38"/>
  <c r="F48" i="38"/>
  <c r="G48" i="38"/>
  <c r="H48" i="38"/>
  <c r="I48" i="38"/>
  <c r="J48" i="38"/>
  <c r="K48" i="38"/>
  <c r="L48" i="38"/>
  <c r="M48" i="38"/>
  <c r="N48" i="38"/>
  <c r="O48" i="38"/>
  <c r="P48" i="38"/>
  <c r="Q48" i="38"/>
  <c r="D49" i="38"/>
  <c r="E49" i="38"/>
  <c r="F49" i="38"/>
  <c r="G49" i="38"/>
  <c r="H49" i="38"/>
  <c r="I49" i="38"/>
  <c r="J49" i="38"/>
  <c r="K49" i="38"/>
  <c r="L49" i="38"/>
  <c r="M49" i="38"/>
  <c r="N49" i="38"/>
  <c r="O49" i="38"/>
  <c r="P49" i="38"/>
  <c r="Q49" i="38"/>
  <c r="D50" i="38"/>
  <c r="E50" i="38"/>
  <c r="F50" i="38"/>
  <c r="G50" i="38"/>
  <c r="H50" i="38"/>
  <c r="I50" i="38"/>
  <c r="J50" i="38"/>
  <c r="K50" i="38"/>
  <c r="L50" i="38"/>
  <c r="M50" i="38"/>
  <c r="N50" i="38"/>
  <c r="O50" i="38"/>
  <c r="P50" i="38"/>
  <c r="Q50" i="38"/>
  <c r="D52" i="38"/>
  <c r="E52" i="38"/>
  <c r="F52" i="38"/>
  <c r="G52" i="38"/>
  <c r="H52" i="38"/>
  <c r="I52" i="38"/>
  <c r="J52" i="38"/>
  <c r="K52" i="38"/>
  <c r="L52" i="38"/>
  <c r="M52" i="38"/>
  <c r="N52" i="38"/>
  <c r="O52" i="38"/>
  <c r="P52" i="38"/>
  <c r="Q52" i="38"/>
  <c r="D53" i="38"/>
  <c r="E53" i="38"/>
  <c r="F53" i="38"/>
  <c r="G53" i="38"/>
  <c r="H53" i="38"/>
  <c r="I53" i="38"/>
  <c r="J53" i="38"/>
  <c r="K53" i="38"/>
  <c r="L53" i="38"/>
  <c r="M53" i="38"/>
  <c r="N53" i="38"/>
  <c r="O53" i="38"/>
  <c r="P53" i="38"/>
  <c r="Q53" i="38"/>
  <c r="D55" i="38"/>
  <c r="E55" i="38"/>
  <c r="F55" i="38"/>
  <c r="G55" i="38"/>
  <c r="H55" i="38"/>
  <c r="I55" i="38"/>
  <c r="J55" i="38"/>
  <c r="K55" i="38"/>
  <c r="L55" i="38"/>
  <c r="M55" i="38"/>
  <c r="N55" i="38"/>
  <c r="O55" i="38"/>
  <c r="P55" i="38"/>
  <c r="Q55" i="38"/>
  <c r="D56" i="38"/>
  <c r="E56" i="38"/>
  <c r="F56" i="38"/>
  <c r="G56" i="38"/>
  <c r="H56" i="38"/>
  <c r="I56" i="38"/>
  <c r="J56" i="38"/>
  <c r="K56" i="38"/>
  <c r="L56" i="38"/>
  <c r="M56" i="38"/>
  <c r="N56" i="38"/>
  <c r="O56" i="38"/>
  <c r="P56" i="38"/>
  <c r="Q56" i="38"/>
  <c r="E8" i="76" l="1"/>
  <c r="E9" i="30"/>
  <c r="E9" i="76" s="1"/>
  <c r="H8" i="76"/>
  <c r="H9" i="30"/>
  <c r="H9" i="76" s="1"/>
  <c r="I8" i="76"/>
  <c r="I9" i="30"/>
  <c r="I9" i="76" s="1"/>
  <c r="G37" i="74"/>
  <c r="L35" i="6"/>
  <c r="Q36" i="28"/>
  <c r="O8" i="59"/>
  <c r="N8" i="59"/>
  <c r="N34" i="59" s="1"/>
  <c r="N108" i="59" s="1"/>
  <c r="M8" i="59"/>
  <c r="M82" i="59" s="1"/>
  <c r="L40" i="6"/>
  <c r="K40" i="6"/>
  <c r="C8" i="59"/>
  <c r="J40" i="6"/>
  <c r="I42" i="6"/>
  <c r="D8" i="59"/>
  <c r="D34" i="59" s="1"/>
  <c r="D108" i="59" s="1"/>
  <c r="L8" i="59"/>
  <c r="G8" i="59"/>
  <c r="F8" i="59"/>
  <c r="E8" i="59"/>
  <c r="I10" i="59"/>
  <c r="H10" i="59"/>
  <c r="G10" i="59"/>
  <c r="F10" i="59"/>
  <c r="E10" i="59"/>
  <c r="P45" i="28"/>
  <c r="E42" i="28"/>
  <c r="Q40" i="28"/>
  <c r="O45" i="28"/>
  <c r="M47" i="28"/>
  <c r="D40" i="28"/>
  <c r="N47" i="28"/>
  <c r="K10" i="59"/>
  <c r="J10" i="59"/>
  <c r="F74" i="38"/>
  <c r="Q67" i="38"/>
  <c r="M36" i="28"/>
  <c r="P52" i="74"/>
  <c r="O52" i="74"/>
  <c r="N52" i="74"/>
  <c r="M52" i="74"/>
  <c r="L52" i="74"/>
  <c r="K13" i="74"/>
  <c r="I52" i="74"/>
  <c r="H37" i="74"/>
  <c r="G13" i="74"/>
  <c r="F13" i="74"/>
  <c r="E13" i="74"/>
  <c r="J52" i="74"/>
  <c r="C13" i="74"/>
  <c r="C25" i="74" s="1"/>
  <c r="D13" i="74"/>
  <c r="Q13" i="74"/>
  <c r="R37" i="74"/>
  <c r="N71" i="38"/>
  <c r="L71" i="38"/>
  <c r="H51" i="38"/>
  <c r="G71" i="38"/>
  <c r="E15" i="59"/>
  <c r="E89" i="59" s="1"/>
  <c r="D15" i="59"/>
  <c r="D89" i="59" s="1"/>
  <c r="M15" i="59"/>
  <c r="M54" i="38"/>
  <c r="K74" i="38"/>
  <c r="H74" i="38"/>
  <c r="G74" i="38"/>
  <c r="Q15" i="59"/>
  <c r="R62" i="59" s="1"/>
  <c r="R47" i="38"/>
  <c r="D71" i="38"/>
  <c r="E74" i="38"/>
  <c r="L15" i="59"/>
  <c r="L89" i="59" s="1"/>
  <c r="M71" i="38"/>
  <c r="K15" i="59"/>
  <c r="J15" i="59"/>
  <c r="J89" i="59" s="1"/>
  <c r="K71" i="38"/>
  <c r="L54" i="38"/>
  <c r="I15" i="59"/>
  <c r="I39" i="59" s="1"/>
  <c r="I113" i="59" s="1"/>
  <c r="H15" i="59"/>
  <c r="H89" i="59" s="1"/>
  <c r="I71" i="38"/>
  <c r="G15" i="59"/>
  <c r="F15" i="59"/>
  <c r="F39" i="59" s="1"/>
  <c r="F113" i="59" s="1"/>
  <c r="F71" i="38"/>
  <c r="P15" i="59"/>
  <c r="P89" i="59" s="1"/>
  <c r="R51" i="38"/>
  <c r="C74" i="38"/>
  <c r="O15" i="59"/>
  <c r="O39" i="59" s="1"/>
  <c r="O113" i="59" s="1"/>
  <c r="P71" i="38"/>
  <c r="R54" i="38"/>
  <c r="N15" i="59"/>
  <c r="O71" i="38"/>
  <c r="P74" i="38"/>
  <c r="H36" i="28"/>
  <c r="R39" i="28"/>
  <c r="S83" i="28"/>
  <c r="Q8" i="59"/>
  <c r="R55" i="59" s="1"/>
  <c r="S81" i="6"/>
  <c r="I54" i="38"/>
  <c r="K52" i="74"/>
  <c r="F52" i="74"/>
  <c r="I37" i="74"/>
  <c r="G51" i="38"/>
  <c r="H71" i="38"/>
  <c r="C67" i="38"/>
  <c r="C15" i="59"/>
  <c r="E51" i="38"/>
  <c r="F54" i="38"/>
  <c r="Q54" i="38"/>
  <c r="K36" i="28"/>
  <c r="R35" i="6"/>
  <c r="I35" i="6"/>
  <c r="J45" i="28"/>
  <c r="J36" i="28"/>
  <c r="G54" i="38"/>
  <c r="E71" i="38"/>
  <c r="F51" i="38"/>
  <c r="G67" i="38"/>
  <c r="F67" i="38"/>
  <c r="D67" i="38"/>
  <c r="Q17" i="38"/>
  <c r="I36" i="28"/>
  <c r="F37" i="74"/>
  <c r="E37" i="74"/>
  <c r="Q52" i="74"/>
  <c r="E22" i="74"/>
  <c r="E28" i="74"/>
  <c r="C22" i="74"/>
  <c r="P13" i="74"/>
  <c r="O13" i="74"/>
  <c r="N13" i="74"/>
  <c r="M13" i="74"/>
  <c r="L13" i="74"/>
  <c r="Q37" i="74"/>
  <c r="P37" i="74"/>
  <c r="J13" i="74"/>
  <c r="O37" i="74"/>
  <c r="E52" i="74"/>
  <c r="I13" i="74"/>
  <c r="N37" i="74"/>
  <c r="D52" i="74"/>
  <c r="H13" i="74"/>
  <c r="M37" i="74"/>
  <c r="C52" i="74"/>
  <c r="L37" i="74"/>
  <c r="P67" i="38"/>
  <c r="H54" i="38"/>
  <c r="O67" i="38"/>
  <c r="N67" i="38"/>
  <c r="I51" i="38"/>
  <c r="D54" i="38"/>
  <c r="D74" i="38"/>
  <c r="Q71" i="38"/>
  <c r="P17" i="38"/>
  <c r="E54" i="38"/>
  <c r="Q51" i="38"/>
  <c r="P51" i="38"/>
  <c r="Q47" i="38"/>
  <c r="P47" i="38"/>
  <c r="Q74" i="38"/>
  <c r="O47" i="38"/>
  <c r="L74" i="38"/>
  <c r="I74" i="38"/>
  <c r="C17" i="38"/>
  <c r="C71" i="38"/>
  <c r="K13" i="75"/>
  <c r="C19" i="59"/>
  <c r="L13" i="75"/>
  <c r="D19" i="59"/>
  <c r="F16" i="75"/>
  <c r="E22" i="59"/>
  <c r="N19" i="59"/>
  <c r="S13" i="63"/>
  <c r="O22" i="59"/>
  <c r="J16" i="63"/>
  <c r="M19" i="59"/>
  <c r="R13" i="63"/>
  <c r="N22" i="59"/>
  <c r="I16" i="63"/>
  <c r="O17" i="38"/>
  <c r="K67" i="38"/>
  <c r="L19" i="59"/>
  <c r="Q13" i="63"/>
  <c r="M22" i="59"/>
  <c r="H16" i="63"/>
  <c r="N47" i="38"/>
  <c r="N17" i="38"/>
  <c r="K19" i="59"/>
  <c r="P13" i="63"/>
  <c r="L22" i="59"/>
  <c r="G16" i="63"/>
  <c r="M47" i="38"/>
  <c r="K17" i="38"/>
  <c r="J51" i="38"/>
  <c r="J19" i="59"/>
  <c r="O13" i="63"/>
  <c r="K22" i="59"/>
  <c r="F16" i="63"/>
  <c r="I47" i="38"/>
  <c r="I17" i="38"/>
  <c r="N13" i="63"/>
  <c r="N33" i="63" s="1"/>
  <c r="I19" i="59"/>
  <c r="Q13" i="75"/>
  <c r="K54" i="38"/>
  <c r="J22" i="59"/>
  <c r="E16" i="63"/>
  <c r="H47" i="38"/>
  <c r="H17" i="38"/>
  <c r="H19" i="59"/>
  <c r="P13" i="75"/>
  <c r="D16" i="63"/>
  <c r="D36" i="63" s="1"/>
  <c r="I22" i="59"/>
  <c r="J16" i="75"/>
  <c r="G47" i="38"/>
  <c r="G17" i="38"/>
  <c r="G19" i="59"/>
  <c r="O13" i="75"/>
  <c r="H22" i="59"/>
  <c r="I16" i="75"/>
  <c r="F47" i="38"/>
  <c r="F17" i="38"/>
  <c r="F19" i="59"/>
  <c r="N13" i="75"/>
  <c r="H16" i="75"/>
  <c r="G22" i="59"/>
  <c r="E47" i="38"/>
  <c r="M13" i="75"/>
  <c r="E19" i="59"/>
  <c r="G16" i="75"/>
  <c r="F22" i="59"/>
  <c r="O51" i="38"/>
  <c r="L67" i="38"/>
  <c r="P54" i="38"/>
  <c r="N51" i="38"/>
  <c r="J67" i="38"/>
  <c r="O74" i="38"/>
  <c r="V13" i="63"/>
  <c r="Q19" i="59"/>
  <c r="R66" i="59" s="1"/>
  <c r="D16" i="75"/>
  <c r="C22" i="59"/>
  <c r="D17" i="38"/>
  <c r="E16" i="75"/>
  <c r="D22" i="59"/>
  <c r="O54" i="38"/>
  <c r="M51" i="38"/>
  <c r="I67" i="38"/>
  <c r="N74" i="38"/>
  <c r="U13" i="63"/>
  <c r="P19" i="59"/>
  <c r="L16" i="63"/>
  <c r="Q22" i="59"/>
  <c r="R69" i="59" s="1"/>
  <c r="D47" i="38"/>
  <c r="N54" i="38"/>
  <c r="L51" i="38"/>
  <c r="H67" i="38"/>
  <c r="M74" i="38"/>
  <c r="T13" i="63"/>
  <c r="O19" i="59"/>
  <c r="P22" i="59"/>
  <c r="K16" i="63"/>
  <c r="K54" i="28"/>
  <c r="J54" i="28"/>
  <c r="F53" i="28"/>
  <c r="K37" i="28"/>
  <c r="J37" i="28"/>
  <c r="R36" i="28"/>
  <c r="F65" i="28"/>
  <c r="N44" i="28"/>
  <c r="M44" i="28"/>
  <c r="K42" i="28"/>
  <c r="K39" i="28"/>
  <c r="K26" i="28"/>
  <c r="K55" i="28" s="1"/>
  <c r="G36" i="28"/>
  <c r="O36" i="28"/>
  <c r="F36" i="28"/>
  <c r="N48" i="28"/>
  <c r="M48" i="28"/>
  <c r="M65" i="28"/>
  <c r="L48" i="28"/>
  <c r="K48" i="28"/>
  <c r="L83" i="28"/>
  <c r="J48" i="28"/>
  <c r="K83" i="28"/>
  <c r="F47" i="28"/>
  <c r="P44" i="28"/>
  <c r="P36" i="28"/>
  <c r="O44" i="28"/>
  <c r="J46" i="28"/>
  <c r="E40" i="28"/>
  <c r="J51" i="28"/>
  <c r="N45" i="28"/>
  <c r="R54" i="28"/>
  <c r="N43" i="28"/>
  <c r="Q54" i="28"/>
  <c r="O46" i="28"/>
  <c r="E43" i="28"/>
  <c r="M46" i="28"/>
  <c r="M94" i="28"/>
  <c r="L46" i="28"/>
  <c r="P41" i="28"/>
  <c r="K46" i="28"/>
  <c r="J41" i="28"/>
  <c r="I94" i="28"/>
  <c r="J52" i="28"/>
  <c r="J50" i="28"/>
  <c r="M45" i="28"/>
  <c r="N112" i="28"/>
  <c r="M49" i="28"/>
  <c r="K45" i="28"/>
  <c r="L39" i="28"/>
  <c r="M112" i="28"/>
  <c r="I50" i="28"/>
  <c r="H50" i="28"/>
  <c r="I42" i="28"/>
  <c r="I37" i="28"/>
  <c r="H52" i="28"/>
  <c r="F45" i="28"/>
  <c r="J83" i="28"/>
  <c r="F50" i="28"/>
  <c r="I48" i="28"/>
  <c r="I83" i="28"/>
  <c r="F52" i="28"/>
  <c r="H48" i="28"/>
  <c r="I39" i="28"/>
  <c r="F37" i="28"/>
  <c r="H83" i="28"/>
  <c r="L112" i="28"/>
  <c r="I26" i="28"/>
  <c r="H54" i="28"/>
  <c r="K51" i="28"/>
  <c r="L49" i="28"/>
  <c r="G48" i="28"/>
  <c r="I41" i="28"/>
  <c r="H39" i="28"/>
  <c r="E65" i="28"/>
  <c r="G83" i="28"/>
  <c r="K112" i="28"/>
  <c r="F26" i="28"/>
  <c r="F55" i="28" s="1"/>
  <c r="G54" i="28"/>
  <c r="K49" i="28"/>
  <c r="F48" i="28"/>
  <c r="I46" i="28"/>
  <c r="G41" i="28"/>
  <c r="G39" i="28"/>
  <c r="J112" i="28"/>
  <c r="F54" i="28"/>
  <c r="I51" i="28"/>
  <c r="J49" i="28"/>
  <c r="O47" i="28"/>
  <c r="Q45" i="28"/>
  <c r="L44" i="28"/>
  <c r="F41" i="28"/>
  <c r="F39" i="28"/>
  <c r="L65" i="28"/>
  <c r="I112" i="28"/>
  <c r="L53" i="28"/>
  <c r="H51" i="28"/>
  <c r="I49" i="28"/>
  <c r="K44" i="28"/>
  <c r="K40" i="28"/>
  <c r="J38" i="28"/>
  <c r="K65" i="28"/>
  <c r="K94" i="28"/>
  <c r="H112" i="28"/>
  <c r="L36" i="28"/>
  <c r="K53" i="28"/>
  <c r="G51" i="28"/>
  <c r="H49" i="28"/>
  <c r="I44" i="28"/>
  <c r="J40" i="28"/>
  <c r="I38" i="28"/>
  <c r="J65" i="28"/>
  <c r="J94" i="28"/>
  <c r="G112" i="28"/>
  <c r="I47" i="28"/>
  <c r="I52" i="28"/>
  <c r="I45" i="28"/>
  <c r="G50" i="28"/>
  <c r="F42" i="28"/>
  <c r="H37" i="28"/>
  <c r="G52" i="28"/>
  <c r="G37" i="28"/>
  <c r="I53" i="28"/>
  <c r="F51" i="28"/>
  <c r="G49" i="28"/>
  <c r="L47" i="28"/>
  <c r="G44" i="28"/>
  <c r="H40" i="28"/>
  <c r="H38" i="28"/>
  <c r="I65" i="28"/>
  <c r="H53" i="28"/>
  <c r="L50" i="28"/>
  <c r="F49" i="28"/>
  <c r="K47" i="28"/>
  <c r="F44" i="28"/>
  <c r="G40" i="28"/>
  <c r="G38" i="28"/>
  <c r="H65" i="28"/>
  <c r="H94" i="28"/>
  <c r="G53" i="28"/>
  <c r="K50" i="28"/>
  <c r="J47" i="28"/>
  <c r="L45" i="28"/>
  <c r="F40" i="28"/>
  <c r="F38" i="28"/>
  <c r="G65" i="28"/>
  <c r="C10" i="59"/>
  <c r="D45" i="28"/>
  <c r="D46" i="28"/>
  <c r="D47" i="28"/>
  <c r="D112" i="28"/>
  <c r="D48" i="28"/>
  <c r="D49" i="28"/>
  <c r="D37" i="28"/>
  <c r="D51" i="28"/>
  <c r="D38" i="28"/>
  <c r="D52" i="28"/>
  <c r="D50" i="28"/>
  <c r="D43" i="28"/>
  <c r="Q10" i="59"/>
  <c r="R57" i="59" s="1"/>
  <c r="R45" i="28"/>
  <c r="R46" i="28"/>
  <c r="R47" i="28"/>
  <c r="R112" i="28"/>
  <c r="R48" i="28"/>
  <c r="R49" i="28"/>
  <c r="R52" i="28"/>
  <c r="R83" i="28"/>
  <c r="R50" i="28"/>
  <c r="R37" i="28"/>
  <c r="R51" i="28"/>
  <c r="R42" i="28"/>
  <c r="P94" i="28"/>
  <c r="P65" i="28"/>
  <c r="R26" i="28"/>
  <c r="S84" i="28" s="1"/>
  <c r="E53" i="28"/>
  <c r="Q42" i="28"/>
  <c r="O94" i="28"/>
  <c r="O65" i="28"/>
  <c r="O10" i="59"/>
  <c r="P47" i="28"/>
  <c r="P112" i="28"/>
  <c r="P48" i="28"/>
  <c r="P49" i="28"/>
  <c r="P83" i="28"/>
  <c r="P50" i="28"/>
  <c r="P37" i="28"/>
  <c r="P51" i="28"/>
  <c r="P39" i="28"/>
  <c r="P53" i="28"/>
  <c r="P40" i="28"/>
  <c r="P54" i="28"/>
  <c r="P38" i="28"/>
  <c r="P52" i="28"/>
  <c r="Q26" i="28"/>
  <c r="D53" i="28"/>
  <c r="P42" i="28"/>
  <c r="E41" i="28"/>
  <c r="N94" i="28"/>
  <c r="N65" i="28"/>
  <c r="N36" i="28"/>
  <c r="N10" i="59"/>
  <c r="O112" i="28"/>
  <c r="O48" i="28"/>
  <c r="O49" i="28"/>
  <c r="O83" i="28"/>
  <c r="O50" i="28"/>
  <c r="O37" i="28"/>
  <c r="O51" i="28"/>
  <c r="O38" i="28"/>
  <c r="O52" i="28"/>
  <c r="O40" i="28"/>
  <c r="O54" i="28"/>
  <c r="O41" i="28"/>
  <c r="O39" i="28"/>
  <c r="O53" i="28"/>
  <c r="P26" i="28"/>
  <c r="O42" i="28"/>
  <c r="D41" i="28"/>
  <c r="M10" i="59"/>
  <c r="N49" i="28"/>
  <c r="N83" i="28"/>
  <c r="N50" i="28"/>
  <c r="N37" i="28"/>
  <c r="N51" i="28"/>
  <c r="N38" i="28"/>
  <c r="N52" i="28"/>
  <c r="N39" i="28"/>
  <c r="N53" i="28"/>
  <c r="N41" i="28"/>
  <c r="N42" i="28"/>
  <c r="N40" i="28"/>
  <c r="N54" i="28"/>
  <c r="O26" i="28"/>
  <c r="R40" i="28"/>
  <c r="L10" i="59"/>
  <c r="M83" i="28"/>
  <c r="M50" i="28"/>
  <c r="M37" i="28"/>
  <c r="M51" i="28"/>
  <c r="M38" i="28"/>
  <c r="M52" i="28"/>
  <c r="M39" i="28"/>
  <c r="M53" i="28"/>
  <c r="M40" i="28"/>
  <c r="M54" i="28"/>
  <c r="M26" i="28"/>
  <c r="M43" i="28"/>
  <c r="M41" i="28"/>
  <c r="M42" i="28"/>
  <c r="N26" i="28"/>
  <c r="E36" i="28"/>
  <c r="P46" i="28"/>
  <c r="E54" i="28"/>
  <c r="D44" i="28"/>
  <c r="E39" i="28"/>
  <c r="D54" i="28"/>
  <c r="N46" i="28"/>
  <c r="R43" i="28"/>
  <c r="D39" i="28"/>
  <c r="R94" i="28"/>
  <c r="R65" i="28"/>
  <c r="D10" i="59"/>
  <c r="E44" i="28"/>
  <c r="E45" i="28"/>
  <c r="E46" i="28"/>
  <c r="E47" i="28"/>
  <c r="E112" i="28"/>
  <c r="E48" i="28"/>
  <c r="E83" i="28"/>
  <c r="E50" i="28"/>
  <c r="F83" i="28"/>
  <c r="E37" i="28"/>
  <c r="E51" i="28"/>
  <c r="E49" i="28"/>
  <c r="Q94" i="28"/>
  <c r="Q65" i="28"/>
  <c r="D26" i="28"/>
  <c r="E38" i="28"/>
  <c r="P10" i="59"/>
  <c r="Q46" i="28"/>
  <c r="Q47" i="28"/>
  <c r="Q112" i="28"/>
  <c r="Q48" i="28"/>
  <c r="Q49" i="28"/>
  <c r="Q83" i="28"/>
  <c r="Q50" i="28"/>
  <c r="Q38" i="28"/>
  <c r="Q52" i="28"/>
  <c r="Q39" i="28"/>
  <c r="Q53" i="28"/>
  <c r="Q37" i="28"/>
  <c r="Q51" i="28"/>
  <c r="R53" i="28"/>
  <c r="E52" i="28"/>
  <c r="Q43" i="28"/>
  <c r="D42" i="28"/>
  <c r="R38" i="28"/>
  <c r="E26" i="28"/>
  <c r="R44" i="28"/>
  <c r="P43" i="28"/>
  <c r="R41" i="28"/>
  <c r="D36" i="28"/>
  <c r="Q44" i="28"/>
  <c r="O43" i="28"/>
  <c r="Q41" i="28"/>
  <c r="H47" i="28"/>
  <c r="L26" i="28"/>
  <c r="G47" i="28"/>
  <c r="H46" i="28"/>
  <c r="J44" i="28"/>
  <c r="K43" i="28"/>
  <c r="L42" i="28"/>
  <c r="F112" i="28"/>
  <c r="L43" i="28"/>
  <c r="G46" i="28"/>
  <c r="H45" i="28"/>
  <c r="J43" i="28"/>
  <c r="L41" i="28"/>
  <c r="J26" i="28"/>
  <c r="L54" i="28"/>
  <c r="F46" i="28"/>
  <c r="G45" i="28"/>
  <c r="H44" i="28"/>
  <c r="I43" i="28"/>
  <c r="J42" i="28"/>
  <c r="K41" i="28"/>
  <c r="L40" i="28"/>
  <c r="H43" i="28"/>
  <c r="H26" i="28"/>
  <c r="L52" i="28"/>
  <c r="G43" i="28"/>
  <c r="H42" i="28"/>
  <c r="L38" i="28"/>
  <c r="G26" i="28"/>
  <c r="I54" i="28"/>
  <c r="J53" i="28"/>
  <c r="K52" i="28"/>
  <c r="L51" i="28"/>
  <c r="F43" i="28"/>
  <c r="G42" i="28"/>
  <c r="H41" i="28"/>
  <c r="I40" i="28"/>
  <c r="J39" i="28"/>
  <c r="K38" i="28"/>
  <c r="L37" i="28"/>
  <c r="J35" i="6"/>
  <c r="Q35" i="6"/>
  <c r="E26" i="6"/>
  <c r="D9" i="59" s="1"/>
  <c r="D35" i="6"/>
  <c r="R26" i="6"/>
  <c r="P26" i="6"/>
  <c r="O9" i="59" s="1"/>
  <c r="M26" i="6"/>
  <c r="L9" i="59" s="1"/>
  <c r="E45" i="6"/>
  <c r="D47" i="6"/>
  <c r="Q63" i="6"/>
  <c r="I63" i="6"/>
  <c r="J42" i="6"/>
  <c r="G26" i="6"/>
  <c r="F9" i="59" s="1"/>
  <c r="M53" i="6"/>
  <c r="M40" i="6"/>
  <c r="L52" i="6"/>
  <c r="G39" i="6"/>
  <c r="R50" i="6"/>
  <c r="R37" i="6"/>
  <c r="I91" i="6"/>
  <c r="O26" i="6"/>
  <c r="N9" i="59" s="1"/>
  <c r="G50" i="6"/>
  <c r="D36" i="6"/>
  <c r="O47" i="6"/>
  <c r="J53" i="6"/>
  <c r="O50" i="6"/>
  <c r="L47" i="6"/>
  <c r="L44" i="6"/>
  <c r="G42" i="6"/>
  <c r="D39" i="6"/>
  <c r="L63" i="6"/>
  <c r="Q91" i="6"/>
  <c r="K35" i="6"/>
  <c r="E53" i="6"/>
  <c r="J50" i="6"/>
  <c r="G47" i="6"/>
  <c r="D44" i="6"/>
  <c r="P40" i="6"/>
  <c r="K38" i="6"/>
  <c r="L81" i="6"/>
  <c r="L91" i="6"/>
  <c r="D52" i="6"/>
  <c r="P48" i="6"/>
  <c r="K46" i="6"/>
  <c r="K43" i="6"/>
  <c r="H40" i="6"/>
  <c r="M37" i="6"/>
  <c r="P51" i="6"/>
  <c r="M48" i="6"/>
  <c r="R45" i="6"/>
  <c r="H43" i="6"/>
  <c r="E40" i="6"/>
  <c r="J37" i="6"/>
  <c r="P43" i="6"/>
  <c r="H26" i="6"/>
  <c r="G9" i="59" s="1"/>
  <c r="K51" i="6"/>
  <c r="H48" i="6"/>
  <c r="M45" i="6"/>
  <c r="R42" i="6"/>
  <c r="O39" i="6"/>
  <c r="E37" i="6"/>
  <c r="R53" i="6"/>
  <c r="H51" i="6"/>
  <c r="E48" i="6"/>
  <c r="J45" i="6"/>
  <c r="O42" i="6"/>
  <c r="L39" i="6"/>
  <c r="L36" i="6"/>
  <c r="Q26" i="6"/>
  <c r="P8" i="59"/>
  <c r="P35" i="6"/>
  <c r="I49" i="6"/>
  <c r="F46" i="6"/>
  <c r="Q41" i="6"/>
  <c r="N38" i="6"/>
  <c r="G81" i="6"/>
  <c r="Q109" i="6"/>
  <c r="N26" i="6"/>
  <c r="O35" i="6"/>
  <c r="G35" i="6"/>
  <c r="L53" i="6"/>
  <c r="D53" i="6"/>
  <c r="K52" i="6"/>
  <c r="R51" i="6"/>
  <c r="J51" i="6"/>
  <c r="Q50" i="6"/>
  <c r="I50" i="6"/>
  <c r="P49" i="6"/>
  <c r="H49" i="6"/>
  <c r="O48" i="6"/>
  <c r="G48" i="6"/>
  <c r="N47" i="6"/>
  <c r="F47" i="6"/>
  <c r="M46" i="6"/>
  <c r="E46" i="6"/>
  <c r="L45" i="6"/>
  <c r="D45" i="6"/>
  <c r="K44" i="6"/>
  <c r="R43" i="6"/>
  <c r="J43" i="6"/>
  <c r="Q42" i="6"/>
  <c r="P41" i="6"/>
  <c r="H41" i="6"/>
  <c r="O40" i="6"/>
  <c r="G40" i="6"/>
  <c r="N39" i="6"/>
  <c r="F39" i="6"/>
  <c r="M38" i="6"/>
  <c r="E38" i="6"/>
  <c r="L37" i="6"/>
  <c r="D37" i="6"/>
  <c r="K36" i="6"/>
  <c r="E63" i="6"/>
  <c r="K63" i="6"/>
  <c r="N81" i="6"/>
  <c r="F81" i="6"/>
  <c r="D91" i="6"/>
  <c r="K91" i="6"/>
  <c r="P109" i="6"/>
  <c r="H109" i="6"/>
  <c r="I26" i="6"/>
  <c r="H8" i="59"/>
  <c r="H35" i="6"/>
  <c r="Q49" i="6"/>
  <c r="N46" i="6"/>
  <c r="I41" i="6"/>
  <c r="F38" i="6"/>
  <c r="O81" i="6"/>
  <c r="I109" i="6"/>
  <c r="N35" i="6"/>
  <c r="F35" i="6"/>
  <c r="K53" i="6"/>
  <c r="R52" i="6"/>
  <c r="J52" i="6"/>
  <c r="Q51" i="6"/>
  <c r="I51" i="6"/>
  <c r="P50" i="6"/>
  <c r="H50" i="6"/>
  <c r="O49" i="6"/>
  <c r="G49" i="6"/>
  <c r="N48" i="6"/>
  <c r="F48" i="6"/>
  <c r="M47" i="6"/>
  <c r="E47" i="6"/>
  <c r="L46" i="6"/>
  <c r="D46" i="6"/>
  <c r="K45" i="6"/>
  <c r="R44" i="6"/>
  <c r="J44" i="6"/>
  <c r="Q43" i="6"/>
  <c r="I43" i="6"/>
  <c r="P42" i="6"/>
  <c r="H42" i="6"/>
  <c r="O41" i="6"/>
  <c r="G41" i="6"/>
  <c r="N40" i="6"/>
  <c r="F40" i="6"/>
  <c r="M39" i="6"/>
  <c r="E39" i="6"/>
  <c r="L38" i="6"/>
  <c r="D38" i="6"/>
  <c r="K37" i="6"/>
  <c r="R36" i="6"/>
  <c r="J36" i="6"/>
  <c r="R63" i="6"/>
  <c r="J63" i="6"/>
  <c r="M81" i="6"/>
  <c r="E81" i="6"/>
  <c r="R91" i="6"/>
  <c r="J91" i="6"/>
  <c r="O109" i="6"/>
  <c r="G109" i="6"/>
  <c r="F49" i="6"/>
  <c r="N41" i="6"/>
  <c r="I36" i="6"/>
  <c r="Q53" i="6"/>
  <c r="I53" i="6"/>
  <c r="P52" i="6"/>
  <c r="H52" i="6"/>
  <c r="O51" i="6"/>
  <c r="G51" i="6"/>
  <c r="N50" i="6"/>
  <c r="F50" i="6"/>
  <c r="M49" i="6"/>
  <c r="E49" i="6"/>
  <c r="L48" i="6"/>
  <c r="D48" i="6"/>
  <c r="K47" i="6"/>
  <c r="R46" i="6"/>
  <c r="J46" i="6"/>
  <c r="Q45" i="6"/>
  <c r="I45" i="6"/>
  <c r="P44" i="6"/>
  <c r="H44" i="6"/>
  <c r="O43" i="6"/>
  <c r="G43" i="6"/>
  <c r="N42" i="6"/>
  <c r="F42" i="6"/>
  <c r="M41" i="6"/>
  <c r="E41" i="6"/>
  <c r="D40" i="6"/>
  <c r="K39" i="6"/>
  <c r="R38" i="6"/>
  <c r="J38" i="6"/>
  <c r="Q37" i="6"/>
  <c r="I37" i="6"/>
  <c r="P36" i="6"/>
  <c r="H36" i="6"/>
  <c r="P63" i="6"/>
  <c r="H63" i="6"/>
  <c r="K81" i="6"/>
  <c r="P91" i="6"/>
  <c r="H91" i="6"/>
  <c r="M109" i="6"/>
  <c r="E109" i="6"/>
  <c r="I52" i="6"/>
  <c r="I44" i="6"/>
  <c r="Q36" i="6"/>
  <c r="N109" i="6"/>
  <c r="D26" i="6"/>
  <c r="F26" i="6"/>
  <c r="L26" i="6"/>
  <c r="K8" i="59"/>
  <c r="P53" i="6"/>
  <c r="H53" i="6"/>
  <c r="O52" i="6"/>
  <c r="G52" i="6"/>
  <c r="N51" i="6"/>
  <c r="F51" i="6"/>
  <c r="M50" i="6"/>
  <c r="E50" i="6"/>
  <c r="L49" i="6"/>
  <c r="D49" i="6"/>
  <c r="K48" i="6"/>
  <c r="R47" i="6"/>
  <c r="J47" i="6"/>
  <c r="Q46" i="6"/>
  <c r="I46" i="6"/>
  <c r="P45" i="6"/>
  <c r="H45" i="6"/>
  <c r="O44" i="6"/>
  <c r="G44" i="6"/>
  <c r="N43" i="6"/>
  <c r="F43" i="6"/>
  <c r="M42" i="6"/>
  <c r="E42" i="6"/>
  <c r="L41" i="6"/>
  <c r="D41" i="6"/>
  <c r="R39" i="6"/>
  <c r="J39" i="6"/>
  <c r="Q38" i="6"/>
  <c r="I38" i="6"/>
  <c r="P37" i="6"/>
  <c r="H37" i="6"/>
  <c r="O36" i="6"/>
  <c r="G36" i="6"/>
  <c r="O63" i="6"/>
  <c r="G63" i="6"/>
  <c r="R81" i="6"/>
  <c r="J81" i="6"/>
  <c r="L109" i="6"/>
  <c r="D109" i="6"/>
  <c r="E35" i="6"/>
  <c r="Q52" i="6"/>
  <c r="Q44" i="6"/>
  <c r="K26" i="6"/>
  <c r="J8" i="59"/>
  <c r="O53" i="6"/>
  <c r="G53" i="6"/>
  <c r="N52" i="6"/>
  <c r="F52" i="6"/>
  <c r="M51" i="6"/>
  <c r="E51" i="6"/>
  <c r="L50" i="6"/>
  <c r="D50" i="6"/>
  <c r="K49" i="6"/>
  <c r="R48" i="6"/>
  <c r="J48" i="6"/>
  <c r="Q47" i="6"/>
  <c r="I47" i="6"/>
  <c r="P46" i="6"/>
  <c r="H46" i="6"/>
  <c r="O45" i="6"/>
  <c r="G45" i="6"/>
  <c r="N44" i="6"/>
  <c r="F44" i="6"/>
  <c r="M43" i="6"/>
  <c r="E43" i="6"/>
  <c r="L42" i="6"/>
  <c r="D42" i="6"/>
  <c r="K41" i="6"/>
  <c r="R40" i="6"/>
  <c r="Q39" i="6"/>
  <c r="I39" i="6"/>
  <c r="P38" i="6"/>
  <c r="H38" i="6"/>
  <c r="O37" i="6"/>
  <c r="G37" i="6"/>
  <c r="N36" i="6"/>
  <c r="F36" i="6"/>
  <c r="N63" i="6"/>
  <c r="F63" i="6"/>
  <c r="Q81" i="6"/>
  <c r="I81" i="6"/>
  <c r="K109" i="6"/>
  <c r="M35" i="6"/>
  <c r="N49" i="6"/>
  <c r="F41" i="6"/>
  <c r="F109" i="6"/>
  <c r="J26" i="6"/>
  <c r="I8" i="59"/>
  <c r="N53" i="6"/>
  <c r="F53" i="6"/>
  <c r="M52" i="6"/>
  <c r="E52" i="6"/>
  <c r="L51" i="6"/>
  <c r="D51" i="6"/>
  <c r="K50" i="6"/>
  <c r="R49" i="6"/>
  <c r="J49" i="6"/>
  <c r="Q48" i="6"/>
  <c r="I48" i="6"/>
  <c r="P47" i="6"/>
  <c r="H47" i="6"/>
  <c r="O46" i="6"/>
  <c r="G46" i="6"/>
  <c r="N45" i="6"/>
  <c r="F45" i="6"/>
  <c r="M44" i="6"/>
  <c r="E44" i="6"/>
  <c r="L43" i="6"/>
  <c r="D43" i="6"/>
  <c r="K42" i="6"/>
  <c r="R41" i="6"/>
  <c r="J41" i="6"/>
  <c r="Q40" i="6"/>
  <c r="I40" i="6"/>
  <c r="P39" i="6"/>
  <c r="H39" i="6"/>
  <c r="O38" i="6"/>
  <c r="G38" i="6"/>
  <c r="N37" i="6"/>
  <c r="F37" i="6"/>
  <c r="M36" i="6"/>
  <c r="E36" i="6"/>
  <c r="M63" i="6"/>
  <c r="P81" i="6"/>
  <c r="H81" i="6"/>
  <c r="R109" i="6"/>
  <c r="J109" i="6"/>
  <c r="K37" i="74"/>
  <c r="J37" i="74"/>
  <c r="J54" i="38"/>
  <c r="J74" i="38"/>
  <c r="M17" i="38"/>
  <c r="E17" i="38"/>
  <c r="L17" i="38"/>
  <c r="J71" i="38"/>
  <c r="K51" i="38"/>
  <c r="D51" i="38"/>
  <c r="L47" i="38"/>
  <c r="J17" i="38"/>
  <c r="K47" i="38"/>
  <c r="M67" i="38"/>
  <c r="E67" i="38"/>
  <c r="J47" i="38"/>
  <c r="N82" i="59" l="1"/>
  <c r="G57" i="59"/>
  <c r="G84" i="59"/>
  <c r="C58" i="74"/>
  <c r="Q39" i="59"/>
  <c r="Q113" i="59" s="1"/>
  <c r="Q89" i="59"/>
  <c r="H39" i="59"/>
  <c r="H113" i="59" s="1"/>
  <c r="D82" i="59"/>
  <c r="N55" i="59"/>
  <c r="O55" i="59"/>
  <c r="O82" i="59"/>
  <c r="O34" i="59"/>
  <c r="O108" i="59" s="1"/>
  <c r="F34" i="59"/>
  <c r="F108" i="59" s="1"/>
  <c r="G34" i="59"/>
  <c r="G108" i="59" s="1"/>
  <c r="L82" i="59"/>
  <c r="F35" i="59"/>
  <c r="F109" i="59" s="1"/>
  <c r="L34" i="59"/>
  <c r="L108" i="59" s="1"/>
  <c r="F84" i="59"/>
  <c r="H35" i="59"/>
  <c r="H109" i="59" s="1"/>
  <c r="M34" i="59"/>
  <c r="M108" i="59" s="1"/>
  <c r="H84" i="59"/>
  <c r="M55" i="59"/>
  <c r="G35" i="59"/>
  <c r="G109" i="59" s="1"/>
  <c r="D62" i="59"/>
  <c r="P22" i="74"/>
  <c r="K28" i="74"/>
  <c r="H25" i="74"/>
  <c r="N22" i="74"/>
  <c r="D25" i="74"/>
  <c r="C28" i="74"/>
  <c r="R43" i="74"/>
  <c r="E27" i="74"/>
  <c r="F26" i="74"/>
  <c r="G27" i="74"/>
  <c r="F34" i="75"/>
  <c r="P31" i="75"/>
  <c r="F35" i="38"/>
  <c r="O30" i="38"/>
  <c r="K31" i="75"/>
  <c r="F36" i="63"/>
  <c r="U33" i="63"/>
  <c r="E36" i="63"/>
  <c r="I36" i="63"/>
  <c r="H34" i="75"/>
  <c r="V33" i="63"/>
  <c r="L31" i="75"/>
  <c r="J27" i="38"/>
  <c r="I34" i="75"/>
  <c r="C35" i="38"/>
  <c r="N31" i="75"/>
  <c r="O33" i="63"/>
  <c r="P37" i="38"/>
  <c r="H32" i="38"/>
  <c r="K36" i="63"/>
  <c r="G36" i="63"/>
  <c r="R33" i="63"/>
  <c r="L36" i="63"/>
  <c r="O31" i="75"/>
  <c r="Q31" i="75"/>
  <c r="L32" i="38"/>
  <c r="E34" i="38"/>
  <c r="P33" i="63"/>
  <c r="J36" i="63"/>
  <c r="D34" i="75"/>
  <c r="M33" i="38"/>
  <c r="T33" i="63"/>
  <c r="G34" i="75"/>
  <c r="G36" i="38"/>
  <c r="M62" i="59"/>
  <c r="E34" i="75"/>
  <c r="N33" i="38"/>
  <c r="S33" i="63"/>
  <c r="Q33" i="63"/>
  <c r="D37" i="38"/>
  <c r="M31" i="75"/>
  <c r="J34" i="75"/>
  <c r="H36" i="63"/>
  <c r="K57" i="59"/>
  <c r="H57" i="59"/>
  <c r="J57" i="59"/>
  <c r="J35" i="59"/>
  <c r="J109" i="59" s="1"/>
  <c r="I57" i="59"/>
  <c r="J84" i="59"/>
  <c r="I35" i="59"/>
  <c r="I109" i="59" s="1"/>
  <c r="I84" i="59"/>
  <c r="F55" i="59"/>
  <c r="L55" i="59"/>
  <c r="F82" i="59"/>
  <c r="D55" i="59"/>
  <c r="E55" i="59"/>
  <c r="E82" i="59"/>
  <c r="C82" i="59"/>
  <c r="Q34" i="59"/>
  <c r="Q108" i="59" s="1"/>
  <c r="E34" i="59"/>
  <c r="E108" i="59" s="1"/>
  <c r="C34" i="59"/>
  <c r="C108" i="59" s="1"/>
  <c r="G55" i="59"/>
  <c r="G82" i="59"/>
  <c r="F57" i="59"/>
  <c r="E35" i="59"/>
  <c r="E109" i="59" s="1"/>
  <c r="E84" i="59"/>
  <c r="K35" i="59"/>
  <c r="K109" i="59" s="1"/>
  <c r="K84" i="59"/>
  <c r="E57" i="59"/>
  <c r="O89" i="59"/>
  <c r="D39" i="59"/>
  <c r="D113" i="59" s="1"/>
  <c r="F89" i="59"/>
  <c r="L39" i="59"/>
  <c r="L113" i="59" s="1"/>
  <c r="Q24" i="74"/>
  <c r="Q26" i="74"/>
  <c r="K25" i="74"/>
  <c r="Q23" i="74"/>
  <c r="Q58" i="74"/>
  <c r="G28" i="74"/>
  <c r="K27" i="74"/>
  <c r="Q25" i="74"/>
  <c r="G26" i="74"/>
  <c r="F43" i="74"/>
  <c r="K58" i="74"/>
  <c r="F24" i="74"/>
  <c r="F23" i="74"/>
  <c r="K26" i="74"/>
  <c r="G22" i="74"/>
  <c r="F25" i="74"/>
  <c r="F28" i="74"/>
  <c r="G24" i="74"/>
  <c r="F22" i="74"/>
  <c r="G43" i="74"/>
  <c r="Q27" i="74"/>
  <c r="G23" i="74"/>
  <c r="G58" i="74"/>
  <c r="F27" i="74"/>
  <c r="Q28" i="74"/>
  <c r="G25" i="74"/>
  <c r="F58" i="74"/>
  <c r="Q22" i="74"/>
  <c r="L62" i="59"/>
  <c r="F62" i="59"/>
  <c r="H62" i="59"/>
  <c r="Q82" i="59"/>
  <c r="Q55" i="59"/>
  <c r="D26" i="74"/>
  <c r="E25" i="74"/>
  <c r="L43" i="74"/>
  <c r="D27" i="74"/>
  <c r="E24" i="74"/>
  <c r="C26" i="74"/>
  <c r="K24" i="74"/>
  <c r="D43" i="74"/>
  <c r="K22" i="74"/>
  <c r="D28" i="74"/>
  <c r="D22" i="74"/>
  <c r="D24" i="74"/>
  <c r="E23" i="74"/>
  <c r="K43" i="74"/>
  <c r="D23" i="74"/>
  <c r="E58" i="74"/>
  <c r="D58" i="74"/>
  <c r="E26" i="74"/>
  <c r="K23" i="74"/>
  <c r="E43" i="74"/>
  <c r="C24" i="74"/>
  <c r="C23" i="74"/>
  <c r="C27" i="74"/>
  <c r="G62" i="59"/>
  <c r="O33" i="38"/>
  <c r="G89" i="59"/>
  <c r="P62" i="59"/>
  <c r="N62" i="59"/>
  <c r="J39" i="59"/>
  <c r="J113" i="59" s="1"/>
  <c r="G39" i="59"/>
  <c r="G113" i="59" s="1"/>
  <c r="Q62" i="59"/>
  <c r="E62" i="59"/>
  <c r="I89" i="59"/>
  <c r="E39" i="59"/>
  <c r="E113" i="59" s="1"/>
  <c r="M39" i="59"/>
  <c r="M113" i="59" s="1"/>
  <c r="J62" i="59"/>
  <c r="I62" i="59"/>
  <c r="O62" i="59"/>
  <c r="N39" i="59"/>
  <c r="N113" i="59" s="1"/>
  <c r="M89" i="59"/>
  <c r="Q27" i="38"/>
  <c r="R57" i="38"/>
  <c r="P39" i="59"/>
  <c r="P113" i="59" s="1"/>
  <c r="N89" i="59"/>
  <c r="Q9" i="59"/>
  <c r="S82" i="6"/>
  <c r="Q28" i="38"/>
  <c r="Q31" i="38"/>
  <c r="Q34" i="38"/>
  <c r="D32" i="38"/>
  <c r="D35" i="38"/>
  <c r="H43" i="74"/>
  <c r="H24" i="74"/>
  <c r="J26" i="74"/>
  <c r="H22" i="74"/>
  <c r="Q33" i="38"/>
  <c r="O35" i="38"/>
  <c r="Q29" i="38"/>
  <c r="Q37" i="38"/>
  <c r="Q35" i="38"/>
  <c r="G33" i="38"/>
  <c r="C32" i="38"/>
  <c r="C30" i="38"/>
  <c r="Q32" i="38"/>
  <c r="Q30" i="38"/>
  <c r="C36" i="38"/>
  <c r="Q77" i="38"/>
  <c r="Q36" i="38"/>
  <c r="D27" i="38"/>
  <c r="F84" i="28"/>
  <c r="J58" i="74"/>
  <c r="H28" i="74"/>
  <c r="H27" i="74"/>
  <c r="H58" i="74"/>
  <c r="J22" i="74"/>
  <c r="J25" i="74"/>
  <c r="I23" i="74"/>
  <c r="I28" i="74"/>
  <c r="I27" i="74"/>
  <c r="I26" i="74"/>
  <c r="I25" i="74"/>
  <c r="I58" i="74"/>
  <c r="I24" i="74"/>
  <c r="I22" i="74"/>
  <c r="I43" i="74"/>
  <c r="P26" i="74"/>
  <c r="P23" i="74"/>
  <c r="P27" i="74"/>
  <c r="P58" i="74"/>
  <c r="Q43" i="74"/>
  <c r="N25" i="74"/>
  <c r="N58" i="74"/>
  <c r="N24" i="74"/>
  <c r="N23" i="74"/>
  <c r="N28" i="74"/>
  <c r="N27" i="74"/>
  <c r="N43" i="74"/>
  <c r="N26" i="74"/>
  <c r="P25" i="74"/>
  <c r="J27" i="74"/>
  <c r="J24" i="74"/>
  <c r="J23" i="74"/>
  <c r="J28" i="74"/>
  <c r="J43" i="74"/>
  <c r="M58" i="74"/>
  <c r="M24" i="74"/>
  <c r="M26" i="74"/>
  <c r="M23" i="74"/>
  <c r="M28" i="74"/>
  <c r="M27" i="74"/>
  <c r="M43" i="74"/>
  <c r="M25" i="74"/>
  <c r="O25" i="74"/>
  <c r="O58" i="74"/>
  <c r="O24" i="74"/>
  <c r="O23" i="74"/>
  <c r="O28" i="74"/>
  <c r="O27" i="74"/>
  <c r="O43" i="74"/>
  <c r="O26" i="74"/>
  <c r="P43" i="74"/>
  <c r="P28" i="74"/>
  <c r="O22" i="74"/>
  <c r="L24" i="74"/>
  <c r="L23" i="74"/>
  <c r="L28" i="74"/>
  <c r="L27" i="74"/>
  <c r="L26" i="74"/>
  <c r="L25" i="74"/>
  <c r="L58" i="74"/>
  <c r="L22" i="74"/>
  <c r="P24" i="74"/>
  <c r="H26" i="74"/>
  <c r="H23" i="74"/>
  <c r="M22" i="74"/>
  <c r="F27" i="38"/>
  <c r="F32" i="38"/>
  <c r="H31" i="38"/>
  <c r="E36" i="38"/>
  <c r="N34" i="38"/>
  <c r="N36" i="38"/>
  <c r="C37" i="38"/>
  <c r="E33" i="38"/>
  <c r="L31" i="38"/>
  <c r="E29" i="38"/>
  <c r="L33" i="38"/>
  <c r="E28" i="38"/>
  <c r="M32" i="38"/>
  <c r="M28" i="38"/>
  <c r="C29" i="38"/>
  <c r="L29" i="38"/>
  <c r="E32" i="38"/>
  <c r="L30" i="38"/>
  <c r="M35" i="38"/>
  <c r="F34" i="38"/>
  <c r="G27" i="38"/>
  <c r="L37" i="38"/>
  <c r="G29" i="38"/>
  <c r="N30" i="38"/>
  <c r="H34" i="38"/>
  <c r="P34" i="38"/>
  <c r="P30" i="38"/>
  <c r="P57" i="38"/>
  <c r="C34" i="38"/>
  <c r="P27" i="38"/>
  <c r="G32" i="38"/>
  <c r="C28" i="38"/>
  <c r="L77" i="38"/>
  <c r="M31" i="38"/>
  <c r="L35" i="38"/>
  <c r="P28" i="38"/>
  <c r="P33" i="38"/>
  <c r="C77" i="38"/>
  <c r="N57" i="38"/>
  <c r="M37" i="38"/>
  <c r="G34" i="38"/>
  <c r="L57" i="38"/>
  <c r="H36" i="38"/>
  <c r="H57" i="38"/>
  <c r="M36" i="38"/>
  <c r="P77" i="38"/>
  <c r="G28" i="38"/>
  <c r="P32" i="38"/>
  <c r="M27" i="38"/>
  <c r="P35" i="38"/>
  <c r="H29" i="38"/>
  <c r="C27" i="38"/>
  <c r="E31" i="38"/>
  <c r="M30" i="38"/>
  <c r="Q57" i="38"/>
  <c r="C33" i="38"/>
  <c r="E37" i="38"/>
  <c r="L27" i="38"/>
  <c r="L28" i="38"/>
  <c r="H27" i="38"/>
  <c r="E35" i="38"/>
  <c r="L36" i="38"/>
  <c r="M57" i="38"/>
  <c r="M34" i="38"/>
  <c r="P29" i="38"/>
  <c r="C31" i="38"/>
  <c r="E30" i="38"/>
  <c r="M77" i="38"/>
  <c r="L34" i="38"/>
  <c r="P36" i="38"/>
  <c r="E27" i="38"/>
  <c r="M29" i="38"/>
  <c r="P31" i="38"/>
  <c r="L66" i="59"/>
  <c r="L44" i="59"/>
  <c r="L118" i="59" s="1"/>
  <c r="L93" i="59"/>
  <c r="P69" i="59"/>
  <c r="P96" i="59"/>
  <c r="P45" i="59"/>
  <c r="P119" i="59" s="1"/>
  <c r="G96" i="59"/>
  <c r="G69" i="59"/>
  <c r="G45" i="59"/>
  <c r="G119" i="59" s="1"/>
  <c r="J93" i="59"/>
  <c r="J66" i="59"/>
  <c r="J44" i="59"/>
  <c r="J118" i="59" s="1"/>
  <c r="N29" i="38"/>
  <c r="N32" i="38"/>
  <c r="N37" i="38"/>
  <c r="N28" i="38"/>
  <c r="N35" i="38"/>
  <c r="N77" i="38"/>
  <c r="N27" i="38"/>
  <c r="N31" i="38"/>
  <c r="I93" i="59"/>
  <c r="I44" i="59"/>
  <c r="I118" i="59" s="1"/>
  <c r="I66" i="59"/>
  <c r="D96" i="59"/>
  <c r="D69" i="59"/>
  <c r="D45" i="59"/>
  <c r="D119" i="59" s="1"/>
  <c r="F45" i="59"/>
  <c r="F119" i="59" s="1"/>
  <c r="F96" i="59"/>
  <c r="F69" i="59"/>
  <c r="I45" i="59"/>
  <c r="I119" i="59" s="1"/>
  <c r="I69" i="59"/>
  <c r="I96" i="59"/>
  <c r="K34" i="38"/>
  <c r="K35" i="38"/>
  <c r="K30" i="38"/>
  <c r="N66" i="59"/>
  <c r="N44" i="59"/>
  <c r="N118" i="59" s="1"/>
  <c r="N93" i="59"/>
  <c r="K89" i="59"/>
  <c r="K39" i="59"/>
  <c r="K113" i="59" s="1"/>
  <c r="K62" i="59"/>
  <c r="E44" i="59"/>
  <c r="E118" i="59" s="1"/>
  <c r="E66" i="59"/>
  <c r="E93" i="59"/>
  <c r="F31" i="38"/>
  <c r="F37" i="38"/>
  <c r="K37" i="38"/>
  <c r="D77" i="38"/>
  <c r="D31" i="38"/>
  <c r="F36" i="38"/>
  <c r="C96" i="59"/>
  <c r="C45" i="59"/>
  <c r="C119" i="59" s="1"/>
  <c r="H44" i="59"/>
  <c r="H118" i="59" s="1"/>
  <c r="H93" i="59"/>
  <c r="H66" i="59"/>
  <c r="L96" i="59"/>
  <c r="L45" i="59"/>
  <c r="L119" i="59" s="1"/>
  <c r="L69" i="59"/>
  <c r="O28" i="38"/>
  <c r="K27" i="38"/>
  <c r="D34" i="38"/>
  <c r="Q96" i="59"/>
  <c r="Q69" i="59"/>
  <c r="Q45" i="59"/>
  <c r="Q119" i="59" s="1"/>
  <c r="I32" i="38"/>
  <c r="I33" i="38"/>
  <c r="I37" i="38"/>
  <c r="I28" i="38"/>
  <c r="I35" i="38"/>
  <c r="I29" i="38"/>
  <c r="I77" i="38"/>
  <c r="I30" i="38"/>
  <c r="I36" i="38"/>
  <c r="I27" i="38"/>
  <c r="I31" i="38"/>
  <c r="E45" i="59"/>
  <c r="E119" i="59" s="1"/>
  <c r="E69" i="59"/>
  <c r="E96" i="59"/>
  <c r="G57" i="38"/>
  <c r="K77" i="38"/>
  <c r="Q66" i="59"/>
  <c r="Q93" i="59"/>
  <c r="Q44" i="59"/>
  <c r="Q118" i="59" s="1"/>
  <c r="H45" i="59"/>
  <c r="H119" i="59" s="1"/>
  <c r="H69" i="59"/>
  <c r="H96" i="59"/>
  <c r="K93" i="59"/>
  <c r="K66" i="59"/>
  <c r="K44" i="59"/>
  <c r="K118" i="59" s="1"/>
  <c r="N96" i="59"/>
  <c r="N45" i="59"/>
  <c r="N119" i="59" s="1"/>
  <c r="N69" i="59"/>
  <c r="O57" i="38"/>
  <c r="D28" i="38"/>
  <c r="F77" i="38"/>
  <c r="P66" i="59"/>
  <c r="P93" i="59"/>
  <c r="P44" i="59"/>
  <c r="P118" i="59" s="1"/>
  <c r="D44" i="59"/>
  <c r="D118" i="59" s="1"/>
  <c r="D93" i="59"/>
  <c r="D66" i="59"/>
  <c r="O27" i="38"/>
  <c r="K32" i="38"/>
  <c r="K28" i="38"/>
  <c r="D57" i="38"/>
  <c r="F29" i="38"/>
  <c r="F57" i="38"/>
  <c r="G93" i="59"/>
  <c r="G44" i="59"/>
  <c r="G118" i="59" s="1"/>
  <c r="G66" i="59"/>
  <c r="I57" i="38"/>
  <c r="H37" i="38"/>
  <c r="H35" i="38"/>
  <c r="H77" i="38"/>
  <c r="K69" i="59"/>
  <c r="K45" i="59"/>
  <c r="K119" i="59" s="1"/>
  <c r="K96" i="59"/>
  <c r="M66" i="59"/>
  <c r="M44" i="59"/>
  <c r="M118" i="59" s="1"/>
  <c r="M93" i="59"/>
  <c r="F33" i="38"/>
  <c r="O77" i="38"/>
  <c r="O66" i="59"/>
  <c r="O44" i="59"/>
  <c r="O118" i="59" s="1"/>
  <c r="O93" i="59"/>
  <c r="I34" i="38"/>
  <c r="C44" i="59"/>
  <c r="C118" i="59" s="1"/>
  <c r="C93" i="59"/>
  <c r="O29" i="38"/>
  <c r="O36" i="38"/>
  <c r="O32" i="38"/>
  <c r="E57" i="38"/>
  <c r="O31" i="38"/>
  <c r="D30" i="38"/>
  <c r="H30" i="38"/>
  <c r="H28" i="38"/>
  <c r="H33" i="38"/>
  <c r="F28" i="38"/>
  <c r="O34" i="38"/>
  <c r="D36" i="38"/>
  <c r="J69" i="59"/>
  <c r="J45" i="59"/>
  <c r="J119" i="59" s="1"/>
  <c r="J96" i="59"/>
  <c r="E77" i="38"/>
  <c r="O37" i="38"/>
  <c r="G30" i="38"/>
  <c r="G37" i="38"/>
  <c r="G35" i="38"/>
  <c r="G77" i="38"/>
  <c r="G31" i="38"/>
  <c r="C89" i="59"/>
  <c r="C39" i="59"/>
  <c r="C113" i="59" s="1"/>
  <c r="K33" i="38"/>
  <c r="K29" i="38"/>
  <c r="K36" i="38"/>
  <c r="K31" i="38"/>
  <c r="D29" i="38"/>
  <c r="D33" i="38"/>
  <c r="F30" i="38"/>
  <c r="F93" i="59"/>
  <c r="F44" i="59"/>
  <c r="F118" i="59" s="1"/>
  <c r="F66" i="59"/>
  <c r="M96" i="59"/>
  <c r="M45" i="59"/>
  <c r="M119" i="59" s="1"/>
  <c r="M69" i="59"/>
  <c r="O96" i="59"/>
  <c r="O45" i="59"/>
  <c r="O119" i="59" s="1"/>
  <c r="O69" i="59"/>
  <c r="K113" i="28"/>
  <c r="I55" i="28"/>
  <c r="I113" i="28"/>
  <c r="F113" i="28"/>
  <c r="N57" i="59"/>
  <c r="N84" i="59"/>
  <c r="N35" i="59"/>
  <c r="N109" i="59" s="1"/>
  <c r="Q57" i="59"/>
  <c r="Q84" i="59"/>
  <c r="Q35" i="59"/>
  <c r="H55" i="28"/>
  <c r="H84" i="28"/>
  <c r="I84" i="28"/>
  <c r="H113" i="28"/>
  <c r="P57" i="59"/>
  <c r="P84" i="59"/>
  <c r="P35" i="59"/>
  <c r="P109" i="59" s="1"/>
  <c r="J55" i="28"/>
  <c r="J84" i="28"/>
  <c r="K84" i="28"/>
  <c r="J113" i="28"/>
  <c r="N113" i="28"/>
  <c r="N84" i="28"/>
  <c r="N55" i="28"/>
  <c r="Q113" i="28"/>
  <c r="Q84" i="28"/>
  <c r="Q55" i="28"/>
  <c r="D113" i="28"/>
  <c r="D55" i="28"/>
  <c r="L57" i="59"/>
  <c r="L84" i="59"/>
  <c r="L35" i="59"/>
  <c r="L109" i="59" s="1"/>
  <c r="O57" i="59"/>
  <c r="O84" i="59"/>
  <c r="O35" i="59"/>
  <c r="O109" i="59" s="1"/>
  <c r="D57" i="59"/>
  <c r="D84" i="59"/>
  <c r="D35" i="59"/>
  <c r="D109" i="59" s="1"/>
  <c r="O113" i="28"/>
  <c r="O84" i="28"/>
  <c r="O55" i="28"/>
  <c r="M57" i="59"/>
  <c r="M84" i="59"/>
  <c r="M35" i="59"/>
  <c r="M109" i="59" s="1"/>
  <c r="L55" i="28"/>
  <c r="L113" i="28"/>
  <c r="L84" i="28"/>
  <c r="G113" i="28"/>
  <c r="G55" i="28"/>
  <c r="G84" i="28"/>
  <c r="M84" i="28"/>
  <c r="M55" i="28"/>
  <c r="M113" i="28"/>
  <c r="E113" i="28"/>
  <c r="E84" i="28"/>
  <c r="E55" i="28"/>
  <c r="P113" i="28"/>
  <c r="P84" i="28"/>
  <c r="P55" i="28"/>
  <c r="R113" i="28"/>
  <c r="R84" i="28"/>
  <c r="R55" i="28"/>
  <c r="C84" i="59"/>
  <c r="C35" i="59"/>
  <c r="C109" i="59" s="1"/>
  <c r="M110" i="6"/>
  <c r="R82" i="6"/>
  <c r="E110" i="6"/>
  <c r="E54" i="6"/>
  <c r="G83" i="59"/>
  <c r="G56" i="59"/>
  <c r="N83" i="59"/>
  <c r="P34" i="59"/>
  <c r="P108" i="59" s="1"/>
  <c r="P82" i="59"/>
  <c r="P55" i="59"/>
  <c r="H34" i="59"/>
  <c r="H108" i="59" s="1"/>
  <c r="H82" i="59"/>
  <c r="H55" i="59"/>
  <c r="I34" i="59"/>
  <c r="I108" i="59" s="1"/>
  <c r="I82" i="59"/>
  <c r="I55" i="59"/>
  <c r="J34" i="59"/>
  <c r="J108" i="59" s="1"/>
  <c r="J82" i="59"/>
  <c r="J55" i="59"/>
  <c r="D83" i="59"/>
  <c r="K55" i="59"/>
  <c r="K34" i="59"/>
  <c r="K108" i="59" s="1"/>
  <c r="K82" i="59"/>
  <c r="F83" i="59"/>
  <c r="L83" i="59"/>
  <c r="O83" i="59"/>
  <c r="O56" i="59"/>
  <c r="P110" i="6"/>
  <c r="M82" i="6"/>
  <c r="P54" i="6"/>
  <c r="R54" i="6"/>
  <c r="O110" i="6"/>
  <c r="R110" i="6"/>
  <c r="H110" i="6"/>
  <c r="H54" i="6"/>
  <c r="M54" i="6"/>
  <c r="H82" i="6"/>
  <c r="O82" i="6"/>
  <c r="P82" i="6"/>
  <c r="G110" i="6"/>
  <c r="G54" i="6"/>
  <c r="O54" i="6"/>
  <c r="G82" i="6"/>
  <c r="K9" i="59"/>
  <c r="L56" i="59" s="1"/>
  <c r="L110" i="6"/>
  <c r="L82" i="6"/>
  <c r="L54" i="6"/>
  <c r="J9" i="59"/>
  <c r="K110" i="6"/>
  <c r="K82" i="6"/>
  <c r="K54" i="6"/>
  <c r="E9" i="59"/>
  <c r="F82" i="6"/>
  <c r="F110" i="6"/>
  <c r="F54" i="6"/>
  <c r="C9" i="59"/>
  <c r="C83" i="59" s="1"/>
  <c r="D110" i="6"/>
  <c r="D54" i="6"/>
  <c r="I9" i="59"/>
  <c r="J82" i="6"/>
  <c r="J54" i="6"/>
  <c r="J110" i="6"/>
  <c r="M9" i="59"/>
  <c r="N82" i="6"/>
  <c r="N110" i="6"/>
  <c r="N54" i="6"/>
  <c r="E82" i="6"/>
  <c r="H9" i="59"/>
  <c r="I54" i="6"/>
  <c r="I110" i="6"/>
  <c r="I82" i="6"/>
  <c r="P9" i="59"/>
  <c r="Q54" i="6"/>
  <c r="Q82" i="6"/>
  <c r="Q110" i="6"/>
  <c r="K57" i="38"/>
  <c r="J30" i="38"/>
  <c r="J34" i="38"/>
  <c r="J36" i="38"/>
  <c r="J57" i="38"/>
  <c r="J37" i="38"/>
  <c r="J28" i="38"/>
  <c r="J32" i="38"/>
  <c r="J29" i="38"/>
  <c r="J77" i="38"/>
  <c r="J31" i="38"/>
  <c r="J33" i="38"/>
  <c r="J35" i="38"/>
  <c r="Q83" i="59" l="1"/>
  <c r="R56" i="59"/>
  <c r="Q56" i="59"/>
  <c r="Q109" i="59"/>
  <c r="D56" i="59"/>
  <c r="H83" i="59"/>
  <c r="H56" i="59"/>
  <c r="M56" i="59"/>
  <c r="M83" i="59"/>
  <c r="J83" i="59"/>
  <c r="J56" i="59"/>
  <c r="N56" i="59"/>
  <c r="E83" i="59"/>
  <c r="E56" i="59"/>
  <c r="F56" i="59"/>
  <c r="I83" i="59"/>
  <c r="I56" i="59"/>
  <c r="P83" i="59"/>
  <c r="P56" i="59"/>
  <c r="K56" i="59"/>
  <c r="K83" i="59"/>
  <c r="D44" i="60" l="1"/>
  <c r="D43" i="60"/>
  <c r="D42" i="60"/>
  <c r="B44" i="60"/>
  <c r="B43" i="60"/>
  <c r="B42" i="60" l="1"/>
  <c r="D41" i="60" l="1"/>
  <c r="D40" i="60"/>
  <c r="D39" i="60"/>
  <c r="B41" i="60"/>
  <c r="B40" i="60"/>
  <c r="B39" i="60"/>
  <c r="D38" i="60"/>
  <c r="D37" i="60"/>
  <c r="D36" i="60"/>
  <c r="D35" i="60"/>
  <c r="D34" i="60"/>
  <c r="B38" i="60"/>
  <c r="B37" i="60"/>
  <c r="B36" i="60"/>
  <c r="B35" i="60"/>
  <c r="B34" i="60"/>
  <c r="D33" i="60"/>
  <c r="D32" i="60"/>
  <c r="B33" i="60"/>
  <c r="B32" i="60"/>
  <c r="D31" i="60"/>
  <c r="D30" i="60"/>
  <c r="B31" i="60"/>
  <c r="B30" i="60"/>
  <c r="D29" i="60"/>
  <c r="D28" i="60"/>
  <c r="D27" i="60"/>
  <c r="D26" i="60"/>
  <c r="D25" i="60"/>
  <c r="D24" i="60"/>
  <c r="D23" i="60"/>
  <c r="D22" i="60"/>
  <c r="B29" i="60"/>
  <c r="B28" i="60"/>
  <c r="B27" i="60"/>
  <c r="B26" i="60"/>
  <c r="B25" i="60"/>
  <c r="B24" i="60"/>
  <c r="B23" i="60"/>
  <c r="B22" i="60"/>
  <c r="D21" i="60"/>
  <c r="D20" i="60"/>
  <c r="D19" i="60"/>
  <c r="D18" i="60"/>
  <c r="B21" i="60"/>
  <c r="B20" i="60"/>
  <c r="B19" i="60"/>
  <c r="B18" i="60"/>
  <c r="D17" i="60"/>
  <c r="D16" i="60"/>
  <c r="D15" i="60"/>
  <c r="D14" i="60"/>
  <c r="B17" i="60"/>
  <c r="B16" i="60"/>
  <c r="B15" i="60"/>
  <c r="B14" i="60"/>
  <c r="D13" i="60"/>
  <c r="D12" i="60"/>
  <c r="D11" i="60"/>
  <c r="D10" i="60"/>
  <c r="B13" i="60"/>
  <c r="B12" i="60"/>
  <c r="B11" i="60"/>
  <c r="B10" i="60"/>
  <c r="D9" i="60"/>
  <c r="D8" i="60"/>
  <c r="D7" i="60"/>
  <c r="B9" i="60"/>
  <c r="B8" i="60"/>
  <c r="B7" i="60"/>
  <c r="D6" i="60"/>
  <c r="B6" i="60"/>
  <c r="Q53" i="12"/>
  <c r="P53" i="12"/>
  <c r="O53" i="12"/>
  <c r="N53" i="12"/>
  <c r="M53" i="12"/>
  <c r="L53" i="12"/>
  <c r="K53" i="12"/>
  <c r="J53" i="12"/>
  <c r="I53" i="12"/>
  <c r="H53" i="12"/>
  <c r="G53" i="12"/>
  <c r="F53" i="12"/>
  <c r="E53" i="12"/>
  <c r="D53" i="12"/>
  <c r="Q35" i="12"/>
  <c r="Q148" i="12" s="1"/>
  <c r="P35" i="12"/>
  <c r="P148" i="12" s="1"/>
  <c r="O35" i="12"/>
  <c r="O148" i="12" s="1"/>
  <c r="N35" i="12"/>
  <c r="N148" i="12" s="1"/>
  <c r="M35" i="12"/>
  <c r="M148" i="12" s="1"/>
  <c r="L35" i="12"/>
  <c r="L148" i="12" s="1"/>
  <c r="K35" i="12"/>
  <c r="K148" i="12" s="1"/>
  <c r="J35" i="12"/>
  <c r="J148" i="12" s="1"/>
  <c r="I35" i="12"/>
  <c r="I148" i="12" s="1"/>
  <c r="H35" i="12"/>
  <c r="H148" i="12" s="1"/>
  <c r="G35" i="12"/>
  <c r="G148" i="12" s="1"/>
  <c r="F35" i="12"/>
  <c r="F148" i="12" s="1"/>
  <c r="E35" i="12"/>
  <c r="E148" i="12" s="1"/>
  <c r="D35" i="12"/>
  <c r="D148" i="12" s="1"/>
  <c r="P9" i="63" l="1"/>
  <c r="R9" i="63"/>
  <c r="T9" i="63"/>
  <c r="T29" i="63" s="1"/>
  <c r="N9" i="63"/>
  <c r="N29" i="63" s="1"/>
  <c r="O9" i="63"/>
  <c r="Q9" i="63"/>
  <c r="S9" i="63"/>
  <c r="U9" i="63"/>
  <c r="J166" i="12"/>
  <c r="Q9" i="75"/>
  <c r="K166" i="12"/>
  <c r="K9" i="75"/>
  <c r="D166" i="12"/>
  <c r="L166" i="12"/>
  <c r="L9" i="75"/>
  <c r="E166" i="12"/>
  <c r="F166" i="12"/>
  <c r="M9" i="75"/>
  <c r="N166" i="12"/>
  <c r="M166" i="12"/>
  <c r="G166" i="12"/>
  <c r="N9" i="75"/>
  <c r="O166" i="12"/>
  <c r="O9" i="75"/>
  <c r="H166" i="12"/>
  <c r="P166" i="12"/>
  <c r="I166" i="12"/>
  <c r="P9" i="75"/>
  <c r="Q166" i="12"/>
  <c r="P54" i="12"/>
  <c r="P167" i="12" s="1"/>
  <c r="F54" i="12"/>
  <c r="F167" i="12" s="1"/>
  <c r="N54" i="12"/>
  <c r="N167" i="12" s="1"/>
  <c r="G54" i="12"/>
  <c r="G167" i="12" s="1"/>
  <c r="O54" i="12"/>
  <c r="O167" i="12" s="1"/>
  <c r="I54" i="12"/>
  <c r="I167" i="12" s="1"/>
  <c r="J54" i="12"/>
  <c r="J167" i="12" s="1"/>
  <c r="H54" i="12"/>
  <c r="H167" i="12" s="1"/>
  <c r="K54" i="12"/>
  <c r="K167" i="12" s="1"/>
  <c r="D54" i="12"/>
  <c r="D167" i="12" s="1"/>
  <c r="L54" i="12"/>
  <c r="L167" i="12" s="1"/>
  <c r="Q54" i="12"/>
  <c r="Q167" i="12" s="1"/>
  <c r="E54" i="12"/>
  <c r="E167" i="12" s="1"/>
  <c r="M54" i="12"/>
  <c r="M167" i="12" s="1"/>
  <c r="P27" i="75" l="1"/>
  <c r="M27" i="75"/>
  <c r="L27" i="75"/>
  <c r="O27" i="75"/>
  <c r="P29" i="63"/>
  <c r="S29" i="63"/>
  <c r="K27" i="75"/>
  <c r="N27" i="75"/>
  <c r="O29" i="63"/>
  <c r="Q29" i="63"/>
  <c r="Q27" i="75"/>
  <c r="U29" i="63"/>
  <c r="R29" i="63"/>
  <c r="E223" i="12"/>
  <c r="F223" i="12"/>
  <c r="G223" i="12"/>
  <c r="H223" i="12"/>
  <c r="I223" i="12"/>
  <c r="J223" i="12"/>
  <c r="K223" i="12"/>
  <c r="L223" i="12"/>
  <c r="M223" i="12"/>
  <c r="N223" i="12"/>
  <c r="O223" i="12"/>
  <c r="P223" i="12"/>
  <c r="Q223" i="12"/>
  <c r="E205" i="12"/>
  <c r="F205" i="12"/>
  <c r="G205" i="12"/>
  <c r="H205" i="12"/>
  <c r="I205" i="12"/>
  <c r="J205" i="12"/>
  <c r="K205" i="12"/>
  <c r="L205" i="12"/>
  <c r="M205" i="12"/>
  <c r="N205" i="12"/>
  <c r="O205" i="12"/>
  <c r="P205" i="12"/>
  <c r="Q205" i="12"/>
  <c r="D223" i="12"/>
  <c r="D205" i="12"/>
  <c r="E63" i="12"/>
  <c r="E177" i="12" s="1"/>
  <c r="F63" i="12"/>
  <c r="F177" i="12" s="1"/>
  <c r="G63" i="12"/>
  <c r="G177" i="12" s="1"/>
  <c r="H63" i="12"/>
  <c r="H177" i="12" s="1"/>
  <c r="I63" i="12"/>
  <c r="I177" i="12" s="1"/>
  <c r="J63" i="12"/>
  <c r="J177" i="12" s="1"/>
  <c r="K63" i="12"/>
  <c r="K177" i="12" s="1"/>
  <c r="L63" i="12"/>
  <c r="L177" i="12" s="1"/>
  <c r="M63" i="12"/>
  <c r="M177" i="12" s="1"/>
  <c r="N63" i="12"/>
  <c r="N177" i="12" s="1"/>
  <c r="O63" i="12"/>
  <c r="O177" i="12" s="1"/>
  <c r="P63" i="12"/>
  <c r="P177" i="12" s="1"/>
  <c r="Q63" i="12"/>
  <c r="Q177" i="12" s="1"/>
  <c r="E81" i="12"/>
  <c r="F81" i="12"/>
  <c r="G81" i="12"/>
  <c r="H81" i="12"/>
  <c r="I81" i="12"/>
  <c r="J81" i="12"/>
  <c r="K81" i="12"/>
  <c r="L81" i="12"/>
  <c r="M81" i="12"/>
  <c r="N81" i="12"/>
  <c r="O81" i="12"/>
  <c r="P81" i="12"/>
  <c r="Q81" i="12"/>
  <c r="D81" i="12"/>
  <c r="D63" i="12"/>
  <c r="D177" i="12" s="1"/>
  <c r="E25" i="12"/>
  <c r="F25" i="12"/>
  <c r="G25" i="12"/>
  <c r="H25" i="12"/>
  <c r="I25" i="12"/>
  <c r="J25" i="12"/>
  <c r="K25" i="12"/>
  <c r="L25" i="12"/>
  <c r="M25" i="12"/>
  <c r="N25" i="12"/>
  <c r="O25" i="12"/>
  <c r="P25" i="12"/>
  <c r="Q25" i="12"/>
  <c r="D25" i="12"/>
  <c r="E7" i="12"/>
  <c r="E119" i="12" s="1"/>
  <c r="F7" i="12"/>
  <c r="F119" i="12" s="1"/>
  <c r="G7" i="12"/>
  <c r="G119" i="12" s="1"/>
  <c r="H7" i="12"/>
  <c r="H119" i="12" s="1"/>
  <c r="I7" i="12"/>
  <c r="I119" i="12" s="1"/>
  <c r="J7" i="12"/>
  <c r="J119" i="12" s="1"/>
  <c r="K7" i="12"/>
  <c r="K119" i="12" s="1"/>
  <c r="L7" i="12"/>
  <c r="L119" i="12" s="1"/>
  <c r="M7" i="12"/>
  <c r="M119" i="12" s="1"/>
  <c r="N7" i="12"/>
  <c r="N119" i="12" s="1"/>
  <c r="O7" i="12"/>
  <c r="O119" i="12" s="1"/>
  <c r="P7" i="12"/>
  <c r="P119" i="12" s="1"/>
  <c r="Q7" i="12"/>
  <c r="Q119" i="12" s="1"/>
  <c r="D7" i="12"/>
  <c r="D119" i="12" s="1"/>
  <c r="J25" i="59" l="1"/>
  <c r="G25" i="59"/>
  <c r="E25" i="59"/>
  <c r="I25" i="59"/>
  <c r="H25" i="59"/>
  <c r="F25" i="59"/>
  <c r="F99" i="59" s="1"/>
  <c r="C25" i="59"/>
  <c r="L25" i="59"/>
  <c r="D25" i="59"/>
  <c r="K25" i="59"/>
  <c r="K72" i="59" s="1"/>
  <c r="D99" i="59"/>
  <c r="Q195" i="12"/>
  <c r="P25" i="59"/>
  <c r="P195" i="12"/>
  <c r="O25" i="59"/>
  <c r="O195" i="12"/>
  <c r="N25" i="59"/>
  <c r="N195" i="12"/>
  <c r="M25" i="59"/>
  <c r="F72" i="59"/>
  <c r="E99" i="59"/>
  <c r="E72" i="59"/>
  <c r="H195" i="12"/>
  <c r="D195" i="12"/>
  <c r="G195" i="12"/>
  <c r="F195" i="12"/>
  <c r="G8" i="63"/>
  <c r="M137" i="12"/>
  <c r="L195" i="12"/>
  <c r="L137" i="12"/>
  <c r="F8" i="63"/>
  <c r="K195" i="12"/>
  <c r="K137" i="12"/>
  <c r="E8" i="63"/>
  <c r="J195" i="12"/>
  <c r="F8" i="75"/>
  <c r="F137" i="12"/>
  <c r="E137" i="12"/>
  <c r="E8" i="75"/>
  <c r="D137" i="12"/>
  <c r="D8" i="75"/>
  <c r="J137" i="12"/>
  <c r="J8" i="75"/>
  <c r="D8" i="63"/>
  <c r="D28" i="63" s="1"/>
  <c r="I195" i="12"/>
  <c r="M195" i="12"/>
  <c r="K8" i="63"/>
  <c r="Q137" i="12"/>
  <c r="J8" i="63"/>
  <c r="P137" i="12"/>
  <c r="H8" i="63"/>
  <c r="N137" i="12"/>
  <c r="E195" i="12"/>
  <c r="I8" i="75"/>
  <c r="I137" i="12"/>
  <c r="H8" i="75"/>
  <c r="H137" i="12"/>
  <c r="I8" i="63"/>
  <c r="O137" i="12"/>
  <c r="G8" i="75"/>
  <c r="G137" i="12"/>
  <c r="K224" i="12"/>
  <c r="J224" i="12"/>
  <c r="I224" i="12"/>
  <c r="P224" i="12"/>
  <c r="D224" i="12"/>
  <c r="O224" i="12"/>
  <c r="G224" i="12"/>
  <c r="Q224" i="12"/>
  <c r="F224" i="12"/>
  <c r="N224" i="12"/>
  <c r="M224" i="12"/>
  <c r="O82" i="12"/>
  <c r="O196" i="12" s="1"/>
  <c r="E224" i="12"/>
  <c r="N82" i="12"/>
  <c r="N196" i="12" s="1"/>
  <c r="G82" i="12"/>
  <c r="G196" i="12" s="1"/>
  <c r="L224" i="12"/>
  <c r="H26" i="12"/>
  <c r="H138" i="12" s="1"/>
  <c r="F82" i="12"/>
  <c r="F196" i="12" s="1"/>
  <c r="H224" i="12"/>
  <c r="N26" i="12"/>
  <c r="N138" i="12" s="1"/>
  <c r="F26" i="12"/>
  <c r="F138" i="12" s="1"/>
  <c r="L82" i="12"/>
  <c r="L196" i="12" s="1"/>
  <c r="D26" i="12"/>
  <c r="D138" i="12" s="1"/>
  <c r="M26" i="12"/>
  <c r="M138" i="12" s="1"/>
  <c r="E26" i="12"/>
  <c r="E138" i="12" s="1"/>
  <c r="K82" i="12"/>
  <c r="K196" i="12" s="1"/>
  <c r="P26" i="12"/>
  <c r="P138" i="12" s="1"/>
  <c r="L26" i="12"/>
  <c r="L138" i="12" s="1"/>
  <c r="E82" i="12"/>
  <c r="E196" i="12" s="1"/>
  <c r="J82" i="12"/>
  <c r="J196" i="12" s="1"/>
  <c r="O26" i="12"/>
  <c r="O138" i="12" s="1"/>
  <c r="K26" i="12"/>
  <c r="K138" i="12" s="1"/>
  <c r="D82" i="12"/>
  <c r="D196" i="12" s="1"/>
  <c r="I82" i="12"/>
  <c r="I196" i="12" s="1"/>
  <c r="G26" i="12"/>
  <c r="G138" i="12" s="1"/>
  <c r="J26" i="12"/>
  <c r="J138" i="12" s="1"/>
  <c r="Q82" i="12"/>
  <c r="Q196" i="12" s="1"/>
  <c r="P82" i="12"/>
  <c r="P196" i="12" s="1"/>
  <c r="H82" i="12"/>
  <c r="H196" i="12" s="1"/>
  <c r="M82" i="12"/>
  <c r="M196" i="12" s="1"/>
  <c r="Q26" i="12"/>
  <c r="Q138" i="12" s="1"/>
  <c r="I26" i="12"/>
  <c r="I138" i="12" s="1"/>
  <c r="H72" i="59" l="1"/>
  <c r="G72" i="59"/>
  <c r="G99" i="59"/>
  <c r="L99" i="59"/>
  <c r="H99" i="59"/>
  <c r="F28" i="63"/>
  <c r="H26" i="75"/>
  <c r="C99" i="59"/>
  <c r="D26" i="75"/>
  <c r="G28" i="63"/>
  <c r="K99" i="59"/>
  <c r="I28" i="63"/>
  <c r="J26" i="75"/>
  <c r="I26" i="75"/>
  <c r="E26" i="75"/>
  <c r="D72" i="59"/>
  <c r="L72" i="59"/>
  <c r="H28" i="63"/>
  <c r="F26" i="75"/>
  <c r="G26" i="75"/>
  <c r="J28" i="63"/>
  <c r="E28" i="63"/>
  <c r="J72" i="59"/>
  <c r="I72" i="59"/>
  <c r="K28" i="63"/>
  <c r="J99" i="59"/>
  <c r="I99" i="59"/>
  <c r="N99" i="59"/>
  <c r="N72" i="59"/>
  <c r="O99" i="59"/>
  <c r="O72" i="59"/>
  <c r="M99" i="59"/>
  <c r="M72" i="59"/>
  <c r="P99" i="59"/>
  <c r="P72" i="59"/>
  <c r="Q72" i="59"/>
</calcChain>
</file>

<file path=xl/sharedStrings.xml><?xml version="1.0" encoding="utf-8"?>
<sst xmlns="http://schemas.openxmlformats.org/spreadsheetml/2006/main" count="2536" uniqueCount="529">
  <si>
    <t>المجموع</t>
  </si>
  <si>
    <t xml:space="preserve">المتغيرات الاقتصادية </t>
  </si>
  <si>
    <t>المؤشـــــرات</t>
  </si>
  <si>
    <t>تعويضات العاملين</t>
  </si>
  <si>
    <t>الدخل المتاح للتصرف فيه</t>
  </si>
  <si>
    <t>إيرادات أخرى</t>
  </si>
  <si>
    <t>إجمالي الإيرادات</t>
  </si>
  <si>
    <t>إجمالي النفقات</t>
  </si>
  <si>
    <t>البيــــــان</t>
  </si>
  <si>
    <t>الإيرادات العامة</t>
  </si>
  <si>
    <t>Total Revenues</t>
  </si>
  <si>
    <t>النفقات العامة</t>
  </si>
  <si>
    <t>البيــــــــان</t>
  </si>
  <si>
    <t>الصناعات التحويلية</t>
  </si>
  <si>
    <t>التشييد والبناء</t>
  </si>
  <si>
    <t xml:space="preserve">الصادرات من السلع والخدمات: </t>
  </si>
  <si>
    <t>الناتج المحلي الإجمالي</t>
  </si>
  <si>
    <t>Economic Variables</t>
  </si>
  <si>
    <t>Indicators</t>
  </si>
  <si>
    <t>Total</t>
  </si>
  <si>
    <t>Gross Domestic Product</t>
  </si>
  <si>
    <t>Total Expenditure</t>
  </si>
  <si>
    <t>Item</t>
  </si>
  <si>
    <t>الرمز</t>
  </si>
  <si>
    <t>المعاملة</t>
  </si>
  <si>
    <t>المورد     Resources</t>
  </si>
  <si>
    <t>الاستخدام    Uses</t>
  </si>
  <si>
    <t>Transaction</t>
  </si>
  <si>
    <t>P.1</t>
  </si>
  <si>
    <t>المخرجات  بسعر المنتج</t>
  </si>
  <si>
    <t>Output</t>
  </si>
  <si>
    <t>P.2</t>
  </si>
  <si>
    <t>الاستهلاك الوسيط</t>
  </si>
  <si>
    <t>P.3</t>
  </si>
  <si>
    <t>P.6</t>
  </si>
  <si>
    <t>Exports of goods and services</t>
  </si>
  <si>
    <t>P.61</t>
  </si>
  <si>
    <t>P.62</t>
  </si>
  <si>
    <t>P.7</t>
  </si>
  <si>
    <t>P.71</t>
  </si>
  <si>
    <t>P.72</t>
  </si>
  <si>
    <t>ناقصا : الواردات من السلع والخدمات :</t>
  </si>
  <si>
    <t>Less : Imports of Goods And Services :</t>
  </si>
  <si>
    <t xml:space="preserve">   قطاع المشروعات غير المالية</t>
  </si>
  <si>
    <t>Non-Financial Corporations</t>
  </si>
  <si>
    <t>الزراعة والحراجة وصيد الأسماك</t>
  </si>
  <si>
    <t>الصناعات الاستخراجية (تشمل  النفط الخام والغاز الطبيعي)</t>
  </si>
  <si>
    <t>Manufacturing</t>
  </si>
  <si>
    <t>الكهرباء والغاز والمياه وأنشطة إدارة النفايات</t>
  </si>
  <si>
    <t>Construction</t>
  </si>
  <si>
    <t>تجارة الجملة والتجزئة؛ إصلاح المركبات ذات المحركات والدراجات النارية</t>
  </si>
  <si>
    <t>النقل والتخزين</t>
  </si>
  <si>
    <t>أنشطة الإقامة والخدمات الغذائية</t>
  </si>
  <si>
    <t>المعلومات والاتصالات</t>
  </si>
  <si>
    <t>الأنشطة المالية وأنشطة التأمين</t>
  </si>
  <si>
    <t>Financial and insurance activities</t>
  </si>
  <si>
    <t>الأنشطة العقارية</t>
  </si>
  <si>
    <t>الإدارة العامة والدفاع؛ الضمان الاجتماعي الإجباري</t>
  </si>
  <si>
    <t>التعليم</t>
  </si>
  <si>
    <t>Education</t>
  </si>
  <si>
    <t>أنشطة الصحة البشرية والخدمة الاجتماعية</t>
  </si>
  <si>
    <t>الفنون والترفية والترويح وأنشطة الخدمات الأخرى</t>
  </si>
  <si>
    <t>إجمالي غير النفطي  </t>
  </si>
  <si>
    <t>Total Non-oil</t>
  </si>
  <si>
    <t>الإنفــــــاق</t>
  </si>
  <si>
    <t>EXPENDITURE</t>
  </si>
  <si>
    <t>تعويضات المشتغلين</t>
  </si>
  <si>
    <t>ISIC4</t>
  </si>
  <si>
    <t>A</t>
  </si>
  <si>
    <t>B</t>
  </si>
  <si>
    <t>C</t>
  </si>
  <si>
    <t>DE</t>
  </si>
  <si>
    <t>F</t>
  </si>
  <si>
    <t>G</t>
  </si>
  <si>
    <t>H</t>
  </si>
  <si>
    <t>I</t>
  </si>
  <si>
    <t>J</t>
  </si>
  <si>
    <t>K</t>
  </si>
  <si>
    <t>L</t>
  </si>
  <si>
    <t>O</t>
  </si>
  <si>
    <t>P</t>
  </si>
  <si>
    <t>Q</t>
  </si>
  <si>
    <t>RS</t>
  </si>
  <si>
    <t>T</t>
  </si>
  <si>
    <t>السكان ( ألف نسمة )</t>
  </si>
  <si>
    <t xml:space="preserve">الناتج المحلي الإجمالي عدا قطاع النفط الخام </t>
  </si>
  <si>
    <t xml:space="preserve">الناتج المحلي الإجمالي </t>
  </si>
  <si>
    <t xml:space="preserve">السكان </t>
  </si>
  <si>
    <t>حجم الأجور ( تعويضات المشتغلين )</t>
  </si>
  <si>
    <t xml:space="preserve">Gross Domestic Product </t>
  </si>
  <si>
    <t xml:space="preserve">Gross National Income </t>
  </si>
  <si>
    <t xml:space="preserve">Net National Income    </t>
  </si>
  <si>
    <t>Gross Fixed Capital Formation</t>
  </si>
  <si>
    <t>Total Exports</t>
  </si>
  <si>
    <t xml:space="preserve">Total Imports </t>
  </si>
  <si>
    <t xml:space="preserve">Population   </t>
  </si>
  <si>
    <t>Wages And Salaries</t>
  </si>
  <si>
    <t>Exports of Goods &amp; Services (fob):</t>
  </si>
  <si>
    <t>Imports of Goods &amp; Services (cif):</t>
  </si>
  <si>
    <t xml:space="preserve">إجمالي الواردات من السلع والخدمات: </t>
  </si>
  <si>
    <t xml:space="preserve">إجمالي الصادرات من السلع والخدمات: </t>
  </si>
  <si>
    <t>Final Consumption Expenditure :</t>
  </si>
  <si>
    <t>الإنفاق الإستهلاكي النهائي  :</t>
  </si>
  <si>
    <t>Export of Goods And Services :</t>
  </si>
  <si>
    <t>قطاع المشروعات غير المالية</t>
  </si>
  <si>
    <t>Exports of Services</t>
  </si>
  <si>
    <t>Imports of Services</t>
  </si>
  <si>
    <t>مستوردات السلع والخدمات:</t>
  </si>
  <si>
    <t>مستوردات الخدمات</t>
  </si>
  <si>
    <t>صادرات الخدمات</t>
  </si>
  <si>
    <t>صادرات السلع</t>
  </si>
  <si>
    <t>صادرات السلع والخدمات:</t>
  </si>
  <si>
    <t>اجمالي تكوين راس المال:</t>
  </si>
  <si>
    <t>مستوردات السلع (فوب)</t>
  </si>
  <si>
    <t>Compensation of Employees</t>
  </si>
  <si>
    <t>الفائض / العجز</t>
  </si>
  <si>
    <t xml:space="preserve">GDP (Exc. Oil Sector )  </t>
  </si>
  <si>
    <t>أنشطة الأسرالمعيشية كصاحب عمل</t>
  </si>
  <si>
    <t xml:space="preserve">- لا ينطبق </t>
  </si>
  <si>
    <t>-</t>
  </si>
  <si>
    <t>القطاعات/ الأنشطة الاقتصادية</t>
  </si>
  <si>
    <t>Economic Sectors/ Activities</t>
  </si>
  <si>
    <t>Intermediate Consumption</t>
  </si>
  <si>
    <t>Gross fixed Capital Formation</t>
  </si>
  <si>
    <t xml:space="preserve">Exports of Goods </t>
  </si>
  <si>
    <t>Imports of Goods and Services</t>
  </si>
  <si>
    <t>Imports of Goods (FOB)</t>
  </si>
  <si>
    <t>Agriculture,Forestry and Fishing</t>
  </si>
  <si>
    <t>Mining and Quarrying (includes crude oil and natural gas)</t>
  </si>
  <si>
    <t>Electricity, gas, and Water Supply; Waste Management Activities</t>
  </si>
  <si>
    <t>Wholesale and Retail Trade; Repair of Motor Vehicles and Motorcycles</t>
  </si>
  <si>
    <t>Transportation and Storage</t>
  </si>
  <si>
    <t>Accommodation and Food Service Activities</t>
  </si>
  <si>
    <t>Information and Communication</t>
  </si>
  <si>
    <t>Real Estate Activities</t>
  </si>
  <si>
    <t>Public Administration and Defence; Compulsory Social Security</t>
  </si>
  <si>
    <t>Human Health and Social work Activities</t>
  </si>
  <si>
    <t>Arts,Recreation and Other Service Activities</t>
  </si>
  <si>
    <t>Activities of Households as Employers</t>
  </si>
  <si>
    <t>- Not applicable</t>
  </si>
  <si>
    <t xml:space="preserve">الدخل القومي الإجمالي                         </t>
  </si>
  <si>
    <t>قائمة الجداول الرئيسية</t>
  </si>
  <si>
    <t>الجداول</t>
  </si>
  <si>
    <t>Index</t>
  </si>
  <si>
    <t>Sources</t>
  </si>
  <si>
    <t>مصادر البيانات</t>
  </si>
  <si>
    <t>الوحدة/ القسم</t>
  </si>
  <si>
    <t>رقم الهاتف</t>
  </si>
  <si>
    <t>البريد الإلكتروني</t>
  </si>
  <si>
    <t>خصائص وجمع البيانات</t>
  </si>
  <si>
    <t>Periodicity</t>
  </si>
  <si>
    <t>الدورية</t>
  </si>
  <si>
    <t>Reference period</t>
  </si>
  <si>
    <t>السنة (الفترة) المرجعية</t>
  </si>
  <si>
    <t>المجتمع المستهدف ونطاق البيانات</t>
  </si>
  <si>
    <t>المجتمع المستهدف</t>
  </si>
  <si>
    <t>التغطية الجغرافية</t>
  </si>
  <si>
    <t>التغطية القطاعية</t>
  </si>
  <si>
    <t>2018*</t>
  </si>
  <si>
    <t xml:space="preserve">1- بيانات 2018 أولية.  </t>
  </si>
  <si>
    <t>الدخل القومي الإجمالي</t>
  </si>
  <si>
    <t>Population (Thousands)</t>
  </si>
  <si>
    <t xml:space="preserve">إجمالي تكوين رأس المال </t>
  </si>
  <si>
    <t>Email</t>
  </si>
  <si>
    <t xml:space="preserve">التاريخ </t>
  </si>
  <si>
    <t xml:space="preserve">Date </t>
  </si>
  <si>
    <t>Target Community &amp; Coverage of the data</t>
  </si>
  <si>
    <t>Geographic Coverage</t>
  </si>
  <si>
    <t>Sector Coverage</t>
  </si>
  <si>
    <t>نظام الحسابات القومية 2008-1993 و ISIC4</t>
  </si>
  <si>
    <t>Yearly</t>
  </si>
  <si>
    <t xml:space="preserve">    إجمالي الصادرات السلعية (فوب) </t>
  </si>
  <si>
    <t xml:space="preserve">    الصادرات الخدمية</t>
  </si>
  <si>
    <t xml:space="preserve">    Exports of Goods (fob)</t>
  </si>
  <si>
    <t xml:space="preserve">    Exports of Services</t>
  </si>
  <si>
    <t xml:space="preserve">    إجمالي الواردات السلعية(سيف)</t>
  </si>
  <si>
    <t xml:space="preserve">    الواردات الخدمية</t>
  </si>
  <si>
    <t xml:space="preserve">    Imports of Goods (cif)</t>
  </si>
  <si>
    <t xml:space="preserve">    Imports of Services</t>
  </si>
  <si>
    <t>الإنتاج</t>
  </si>
  <si>
    <t>Source:  Federal Competitiveness &amp; Statistics Center</t>
  </si>
  <si>
    <t>الناتج المحلي الإجمالي غير النفطي</t>
  </si>
  <si>
    <t>المصدر : المركز الاتحادي للتنافسية والإحصاء</t>
  </si>
  <si>
    <t>اجمالي الصادرات من السلع والخدمات</t>
  </si>
  <si>
    <t>اجمالي الواردات من السلع والخدمات</t>
  </si>
  <si>
    <t>الناتج المحلي الإجمالي بالأسعار الثابتة</t>
  </si>
  <si>
    <t>الانفاق الاستهلاكي النهائئي للحكومة العامة</t>
  </si>
  <si>
    <t>الانفاق الاستهلاكي النهائي للأسر المعيشية</t>
  </si>
  <si>
    <t>الصادرات من السلع والخدمات</t>
  </si>
  <si>
    <t>الواردات من السلع والخدمات</t>
  </si>
  <si>
    <t>الدخل القومي</t>
  </si>
  <si>
    <t xml:space="preserve">الدخل القومي المتاح للتصرف </t>
  </si>
  <si>
    <t>MN</t>
  </si>
  <si>
    <t>الأنشطة المهنية والعلمية والتقنية وأنشطة الخدمات الإدارية وخدمات الدعم</t>
  </si>
  <si>
    <t>Professional, Scientific and Technical Activities and Administrative and Support Services</t>
  </si>
  <si>
    <t>Non-oil Gross Domestic Product</t>
  </si>
  <si>
    <t xml:space="preserve">**تقديرات أولية </t>
  </si>
  <si>
    <t>المصدر: المركز الاتحادي للتنافسية والإحصاء</t>
  </si>
  <si>
    <t>الانفاق الاستهلاكي النهائي للحكومة العامة</t>
  </si>
  <si>
    <t>Household final consumption expenditure</t>
  </si>
  <si>
    <t>General government final consumption expenditure</t>
  </si>
  <si>
    <t>واردات السلع</t>
  </si>
  <si>
    <t>واردات الخدمات</t>
  </si>
  <si>
    <t>Export of goods</t>
  </si>
  <si>
    <t>Export of services</t>
  </si>
  <si>
    <t>Import of goods</t>
  </si>
  <si>
    <t>Import of services</t>
  </si>
  <si>
    <t>Value in Million AED     القيمة بالمليون درهم</t>
  </si>
  <si>
    <t>(%)</t>
  </si>
  <si>
    <r>
      <t xml:space="preserve">Value in Million US$    </t>
    </r>
    <r>
      <rPr>
        <sz val="8"/>
        <rFont val="GE SS Two Light"/>
        <family val="1"/>
        <charset val="178"/>
      </rPr>
      <t xml:space="preserve"> القيمة بالمليون دولار</t>
    </r>
  </si>
  <si>
    <t>M &amp; N</t>
  </si>
  <si>
    <t>Professional, scientific and technical&amp; Administrative and support services</t>
  </si>
  <si>
    <t xml:space="preserve"> اجمالي تكوين رأس المال   </t>
  </si>
  <si>
    <t xml:space="preserve">اجمالي تكوين رأس المال  </t>
  </si>
  <si>
    <t>Tax</t>
  </si>
  <si>
    <t>Social contribution</t>
  </si>
  <si>
    <t>Grants</t>
  </si>
  <si>
    <t>Other revenue</t>
  </si>
  <si>
    <t>الضرائب</t>
  </si>
  <si>
    <t>المساهمات الاجتماعية</t>
  </si>
  <si>
    <t>المنح</t>
  </si>
  <si>
    <t>استخدام السلع والخدمات</t>
  </si>
  <si>
    <t>استهلاك رأس المال الثابت</t>
  </si>
  <si>
    <t>الفائدة</t>
  </si>
  <si>
    <t>الإعانات المالية</t>
  </si>
  <si>
    <t>المنافع الاجتماعية</t>
  </si>
  <si>
    <t>مصروفات أخرى</t>
  </si>
  <si>
    <t>Compensation of employees</t>
  </si>
  <si>
    <t>Use of goods and services</t>
  </si>
  <si>
    <t>Consumption of fixed capital</t>
  </si>
  <si>
    <t>Interest expense</t>
  </si>
  <si>
    <t>Subsidies</t>
  </si>
  <si>
    <t>Social benefits</t>
  </si>
  <si>
    <t>Other expense</t>
  </si>
  <si>
    <t>Net/gross investment in nonfinancial assets</t>
  </si>
  <si>
    <t>Expense</t>
  </si>
  <si>
    <t>المصروفات</t>
  </si>
  <si>
    <t>صافي/ اجمالي الاستثمار في الأصول غير المالية</t>
  </si>
  <si>
    <t>اهلاك رأس المال</t>
  </si>
  <si>
    <t>الايردات</t>
  </si>
  <si>
    <t>النفقات</t>
  </si>
  <si>
    <t>دليل إحصاءات مالية الحكومة 2014</t>
  </si>
  <si>
    <t>General Government Statistic (GFS) - 2014</t>
  </si>
  <si>
    <t>دليل ميزان المدفوعات الطبقة السادسة</t>
  </si>
  <si>
    <t>Balance of Payment Manual version 6</t>
  </si>
  <si>
    <t xml:space="preserve">System of National AccountSNA93-2008 , ISIC4 </t>
  </si>
  <si>
    <t>هي مجموع المصروفات وصافي الاستثمار في الأصول غير المالية</t>
  </si>
  <si>
    <t>Expenditure</t>
  </si>
  <si>
    <t>هي تحويلات مستحقة القبض لوحدات حكومية من وحدات حكومية أخرى مقيمة او غير مقيمة او من منظمات دولية، ولا تستوفي تعريف الضريبة أو الاعانة او المساهمة الاجتماعية</t>
  </si>
  <si>
    <t>Interest</t>
  </si>
  <si>
    <t>الاستهلاك الوسيط - مالية الحكومة</t>
  </si>
  <si>
    <t>السلع والخدمات المستهلكة كمدخلات في عملية انتاج مع استبعاد الأصول الثابتة التي يقيد استهلاكها كاستهلاك رأس المال الثابت</t>
  </si>
  <si>
    <t>الأصول الثابتة</t>
  </si>
  <si>
    <t>هي أصول منتجة تستخدم على نحومتكر او مستمر في عمليات الإنتاج لمدة تزيد على سنة</t>
  </si>
  <si>
    <t>الاعانات</t>
  </si>
  <si>
    <t>هي مبالغ الزامية بدون مقابل مستحقة القبض للوحدات الحكومية من الوحدات المؤسسية</t>
  </si>
  <si>
    <t xml:space="preserve">هي زيادة في صافي القيمة ناتجة عن اجراء معاملة </t>
  </si>
  <si>
    <t>Revenue</t>
  </si>
  <si>
    <t>الإيرادات الأخرى</t>
  </si>
  <si>
    <t>هي جميع متحصلات الإيرادات التي تشمل دخل الملكية، مبيعات السلع والخدمات، الغرامات والجزاءات والمصادرات، التحويلات غير المنصفة في موضع آخر ، الأقساط والرسوم والمطالبات المرتبطة بنظم التأمين على غير الحياة والضمانات الموحدة</t>
  </si>
  <si>
    <t>هي انخفاض في صافي القيمة ناتج عن معاملة</t>
  </si>
  <si>
    <t>قيمة السلع والخدمات المستخدمة في انتاج سلع وخدمات سوقية وغير سوقية</t>
  </si>
  <si>
    <t>هي تحويلات جارية مستحقة القبض للأسر والهدف منها الوفاء باحتياجاتهم التي تنشأ عن المخاطر الاجتماعية مثل المرض او البطالة او التقاعد او الإسكان او التعليم او الظروف الأسرية</t>
  </si>
  <si>
    <t>المصروفات الأخرى</t>
  </si>
  <si>
    <t>مصروفات الملكية عدا الفائدة والتحويلات غير المصنفة في موضع آخر والمبالغ مستحقة الدفع  في صورة أقساط ورسوم ومطالبات متعلقة بنظم التأمين على غير الحياة والضمانات الموحد</t>
  </si>
  <si>
    <t>نهج الإنتاج</t>
  </si>
  <si>
    <t>نهج الانفاق</t>
  </si>
  <si>
    <t>measures GDP as the difference between value of output less the value of goods and services used in producing these outputs during an accounting period</t>
  </si>
  <si>
    <t>measures the final uses of the produced output as the sum of final consumption, gross capital formation and exports less imports</t>
  </si>
  <si>
    <t>the production approch</t>
  </si>
  <si>
    <t>the expenditure approch</t>
  </si>
  <si>
    <t>Intermediate consumption</t>
  </si>
  <si>
    <t>Output consists of those goods or services that are produced within an establishment that become available for use outside that establishment, plus any goods and services produced for own final use.</t>
  </si>
  <si>
    <t>Intermediate consumption consists of the value of the goods and services consumed as inputs by a process of production, excluding fixed assets whose consumption is recorded as consumption of fixed capital; the goods or services may be either transformed or used up by the production process.</t>
  </si>
  <si>
    <t>Compensation of employees is the total remuneration, in cash or in kind, payable by an enterprise to an employee in return for work done by the latter during the accounting period.</t>
  </si>
  <si>
    <t>حساب السلع والخدمات</t>
  </si>
  <si>
    <t>Goods and services account</t>
  </si>
  <si>
    <t>The goods and services account shows for the economy as a whole and for groups of products, the total resources in terms of output and imports, and the uses of goods and services in terms of intermediate consumption, final consumption, gross capital formation and exports.</t>
  </si>
  <si>
    <t>Government final consumption expenditure consists of expenditure, including imputed expenditure, incurred by general government on both individual consumption goods and services and collective consumption services.</t>
  </si>
  <si>
    <t>Gross national income (GNI)</t>
  </si>
  <si>
    <t>Household final consumption expenditure consists of the expenditure, including imputed expenditure, incurred by resident households on individual consumption goods and services, including those sold at prices that are not economically significant.</t>
  </si>
  <si>
    <t>Disposable income</t>
  </si>
  <si>
    <t>Consumption of fixed capital represents the reduction in the value of the fixed assets used in production during the accounting period resulting from physical deterioration, normal obsolescence or normal accidental damage.</t>
  </si>
  <si>
    <t>Imports of goods and services</t>
  </si>
  <si>
    <t>يقيس الناتج المحلي الإجمالي باعتباره الفرق بين قيمة المخرجات ناقصًا قيمة السلع والخدمات المستخدمة في إنتاج هذه المخرجات خلال فترة محاسبية</t>
  </si>
  <si>
    <t>يقيس الاستخدامات النهائية للإنتاج المنتج كمجموع الاستهلاك النهائي وإجمالي تكوين رأس المال والصادرات ناقص الواردات</t>
  </si>
  <si>
    <t>يتكون إنفاق الاستهلاك النهائي الحكومي من النفقات، بما في ذلك النفقات المحسوبة، التي تتكبدها الحكومة العامة على كل من السلع والخدمات الاستهلاكية الفردية وخدمات الاستهلاك الجماعي.</t>
  </si>
  <si>
    <t>يتكون الإنفاق الاستهلاكي النهائي للأسرة من النفقات، بما في ذلك النفقات المحسوبة، التي تتكبدها الأسر المقيمة على السلع والخدمات الاستهلاكية الفردية، بما في ذلك تلك التي تباع بأسعار ليست ذات أهمية اقتصادية.</t>
  </si>
  <si>
    <t>يتكون الناتج من تلك السلع أو الخدمات التي يتم إنتاجها داخل مؤسسة والتي تصبح متاحة للاستخدام خارج تلك المؤسسة، بالإضافة إلى أي سلع وخدمات يتم إنتاجها للاستخدام النهائي الخاص.</t>
  </si>
  <si>
    <t>يتكون الاستهلاك الوسيط من قيمة السلع والخدمات المستهلكة كمدخلات في عملية الإنتاج، باستثناء الأصول الثابتة التي يتم تسجيل استهلاكها كاستهلاك لرأس المال الثابت؛ قد يتم تحويل السلع أو الخدمات أو استخدامها من خلال عملية الإنتاج.</t>
  </si>
  <si>
    <t>تعويضات الموظفين هي إجمالي المكافآت، النقدية أو العينية، التي تدفعها المنشأة إلى الموظف مقابل العمل الذي قام به الأخير خلال الفترة المحاسبية.</t>
  </si>
  <si>
    <t>يمثل استهلاك رأس المال الثابت انخفاض قيمة الأصول الثابتة المستخدمة في الإنتاج خلال الفترة المحاسبية نتيجة للتدهور المادي أو التقادم الطبيعي أو التلف العرضي العادي.</t>
  </si>
  <si>
    <t>It is an increase in net worth resulting from a transaction</t>
  </si>
  <si>
    <t>These are obligatory, unpaid sums receivable to government units from institutional units</t>
  </si>
  <si>
    <t>They are transfers receivable to government units from other government units, resident or non-resident, or from international organizations, and do not meet the definition of tax, subsidy, or social contribution.</t>
  </si>
  <si>
    <t>These are all revenue receipts that include property income, sales of goods and services, fines, penalties and confiscations, unfair transfers elsewhere, premiums, fees and claims associated with non-life insurance systems and consolidated guarantees.</t>
  </si>
  <si>
    <t>It is a decrease in net worth resulting from a transaction</t>
  </si>
  <si>
    <t>The value of goods and services used in producing market and non-market goods and services</t>
  </si>
  <si>
    <t>They are current transfers receivable to families whose aim is to meet their needs that arise from social risks such as illness, unemployment, retirement, housing, education, or family circumstances.</t>
  </si>
  <si>
    <t>Goods and services consumed as inputs into a production process, excluding fixed assets whose consumption is restricted as consumption of fixed capital</t>
  </si>
  <si>
    <t>Property expenses other than interest and transfers not elsewhere classified and amounts payable in premiums, fees and claims relating to non-life insurance schemes and consolidated guarantees</t>
  </si>
  <si>
    <t>They are productive assets that are used repeatedly or continuously in production operations for a period of more than one year</t>
  </si>
  <si>
    <t>It is the sum of expenses and net investment in non-financial assets</t>
  </si>
  <si>
    <t>صافي الدخل القومي</t>
  </si>
  <si>
    <t>Not applicable</t>
  </si>
  <si>
    <t>GDP at current prices</t>
  </si>
  <si>
    <t>GDP at constnat prices</t>
  </si>
  <si>
    <t>Gross Disposable Income</t>
  </si>
  <si>
    <t>اجمالي الادخار</t>
  </si>
  <si>
    <t>الناتج المحلي الإجمالي بالأسعار الجارية</t>
  </si>
  <si>
    <t>Gross  Capital Formation</t>
  </si>
  <si>
    <t xml:space="preserve">الإنفاق الإستهلاكي النهائي  </t>
  </si>
  <si>
    <t>المصدر : وزارة المالية</t>
  </si>
  <si>
    <t>Source:  Ministry of Finance</t>
  </si>
  <si>
    <t>Total non-oil Gross Domestic Product</t>
  </si>
  <si>
    <t>Gross Domestic Product at constant prices for the base year 2010</t>
  </si>
  <si>
    <t xml:space="preserve">صافي الدخل القومي </t>
  </si>
  <si>
    <t>Gross Saving</t>
  </si>
  <si>
    <t>Gross Capital Formation</t>
  </si>
  <si>
    <t>Total  Revenues</t>
  </si>
  <si>
    <t>Total  Expenditure</t>
  </si>
  <si>
    <t>Surplus / Deficit</t>
  </si>
  <si>
    <t>National account</t>
  </si>
  <si>
    <t>الحسابات القومية</t>
  </si>
  <si>
    <t>مالية الحكومة العامة</t>
  </si>
  <si>
    <t xml:space="preserve">General Government Finance </t>
  </si>
  <si>
    <t>Fixed Assets</t>
  </si>
  <si>
    <t xml:space="preserve">** Preliminary Estimations </t>
  </si>
  <si>
    <r>
      <t xml:space="preserve">Value in Million US $    </t>
    </r>
    <r>
      <rPr>
        <sz val="8"/>
        <rFont val="GE SS Two Light"/>
        <family val="1"/>
        <charset val="178"/>
      </rPr>
      <t xml:space="preserve"> القيمة بالمليون دولار</t>
    </r>
  </si>
  <si>
    <t>بنود الإنفــــــاق</t>
  </si>
  <si>
    <t>Expenditure Items</t>
  </si>
  <si>
    <t>P.5</t>
  </si>
  <si>
    <t>* بيانات أولية</t>
  </si>
  <si>
    <t>* Preliminary Data.</t>
  </si>
  <si>
    <t>يقيس إجمالي قيمة السلع  والخدمات التي يتم انتاجها من طرف وحدات مؤسسية مقيمة في الاقتصاد المحلي  خلال فترة زمنية محددة ، عادة ما تكون سنة.</t>
  </si>
  <si>
    <t>يقيس إجمالي قيمة السلع  والخدمات التي يتم انتاجها من طرف وحدات مؤسسية مقيمة في الاقتصاد المحلي  خلال فترة زمنية محددة ، عادة ما تكون سنة. ويأخذ الناتج المحلي الإجمالي بالأسعار الثابتة بعين الاعتبار التغير الذي يحصل في الأسعار  من خلال  إزالة تأثير ارتفاع الأسعار والذي يعرف أيضا بالتضخم.</t>
  </si>
  <si>
    <t>يبين حساب السلع والخدمات بالنسبة للاقتصاد ككل ولمجموعات المنتجات، إجمالي الموارد من حيث الإنتاج والواردات، واستخدامات السلع والخدمات من حيث الاستهلاك الوسيط والاستهلاك النهائي وإجمالي تكوين رأس المال والصادرات.</t>
  </si>
  <si>
    <t xml:space="preserve">Non-financial corporations are corporations whose principal activity is the production of market goods or non-financial services
</t>
  </si>
  <si>
    <t>Gross capital formation is measured by the total value of the gross fixed capital formation, changes in inventories and acquisitions less disposals of valuables</t>
  </si>
  <si>
    <t>Household Final Consumption Expenditure</t>
  </si>
  <si>
    <t>Non-financal Coporations</t>
  </si>
  <si>
    <t>Government Final Consumption Expenditure</t>
  </si>
  <si>
    <t xml:space="preserve">اجمالي تكوين رأس المال </t>
  </si>
  <si>
    <t xml:space="preserve">Imports of goods and services consist of purchases, barter, or receipts of gifts or grants, of goods and services by residents from non-residents; </t>
  </si>
  <si>
    <t>تتكون واردات السلع والخدمات من عمليات الشراء أو المقايضة أو استلام الهدايا أو المنح للسلع والخدمات من قبل المقيمين من غير المقيمين</t>
  </si>
  <si>
    <t>Exports of goods and services consist of sales, barter, or gifts or grants, of goods and services from residents to non-residents</t>
  </si>
  <si>
    <t>تتكون صادرات السلع والخدمات من المبيعات أو المقايضة أو الهدايا أو المنح للسلع والخدمات من المقيمين إلى غير المقيمين</t>
  </si>
  <si>
    <t xml:space="preserve">Gross National Income (GNI) is GDP less net taxes on production and imports, less compensation of employees and property income payable to the rest of the world plus the corresponding items receivable from the rest of the world (in other words, GDP less primary incomes payable to non-resident units plus primary incomes receivable from non-resident units); </t>
  </si>
  <si>
    <t>الدخل القومي الإجمالي (GNI) هو الناتج المحلي الإجمالي ناقص صافي الضرائب على الإنتاج والواردات، ناقص تعويضات الموظفين والدخل العقاري المستحق لبقية العالم بالإضافة إلى العناصر المقابلة المستحقة القبض من بقية العالم (وبعبارة أخرى، الناتج المحلي الإجمالي ناقص الدخل الأولي المستحقة الدفع للوحدات غير المقيمة بالإضافة إلى الدخل الأولي المستحق من الوحدات غير المقيمة)</t>
  </si>
  <si>
    <t>Gross saving is disposable income less consumption.</t>
  </si>
  <si>
    <t xml:space="preserve">The aggregate value of the balances of net primary incomes summed over all sectors </t>
  </si>
  <si>
    <t>Social contributions are actual or imputed payments to social insurance schemes to make provision for social insurance benefits to be paid</t>
  </si>
  <si>
    <t>is a form of income that is receivable by the owners of certain kinds of financial assets, namely: deposits, debt securities, loans and (possibly) other accounts receivable for putting the financial asset at the disposal of another institutional unit</t>
  </si>
  <si>
    <t>are current unrequited payments that government units, including non-resident government units, make to enterprises on the basis of the levels of their production activities or the quantities or values of the goods or services that they produce, sell or import.</t>
  </si>
  <si>
    <t>Value in Thousand AED     القيمة ألف درهم</t>
  </si>
  <si>
    <t>Value in Thousand US$     القيمة ألف دولار</t>
  </si>
  <si>
    <t>It measures the total value of goods and services produced by resident institutional units in the local economy during a specific period of time, usually a year.</t>
  </si>
  <si>
    <t>It measures the total value of goods and services produced by resident institutional units in the local economy during a specific period of time, usually a year. GDP at constant prices takes into account the change in prices by removing the effect of rising prices, which is also known as inflation.</t>
  </si>
  <si>
    <t>الشركات غير المالية هي الشركات التي يتمثل نشاطها الرئيسي في إنتاج سلع السوق أو الخدمات غير المالية</t>
  </si>
  <si>
    <t>يقاس إجمالي تكوين رأس المال بالقيمة الإجمالية لإجمالي تكوين رأس المال الثابت والتغيرات في المخزونات والمقتنيات ناقصا التصرف في الأشياء الثمينة</t>
  </si>
  <si>
    <t>إجمالي الادخار هو الدخل المتاح ناقص الاستهلاك.</t>
  </si>
  <si>
    <t xml:space="preserve"> هو الدخل الذي يمكن استخدامه لنفقات الاستهلاك النهائي والادخار</t>
  </si>
  <si>
    <t xml:space="preserve"> the income which can be used for final consumption expenditure and saving</t>
  </si>
  <si>
    <t>القيمة الإجمالية لأرصدة صافي الدخل الأولي مجموعة على جميع القطاعات</t>
  </si>
  <si>
    <t>المساهمات الاجتماعية هي مدفوعات فعلية أو محسوبة لبرامج التأمين الاجتماعي لتوفير مخصصات لمزايا التأمين الاجتماعي التي يتعين دفعها</t>
  </si>
  <si>
    <t>هو شكل من أشكال الدخل المستحق لأصحاب أنواع معينة من الأصول المالية، وهي: الودائع وسندات الدين والقروض و(ربما) الحسابات المدينة الأخرى لوضع الأصل المالي تحت تصرف وحدة مؤسسية أخرى</t>
  </si>
  <si>
    <t>هي المدفوعات الحالية غير المتبادلة التي تقدمها الوحدات الحكومية، بما في ذلك الوحدات الحكومية غير المقيمة، للمؤسسات على أساس مستويات أنشطتها الإنتاجية أو كميات أو قيم السلع أو الخدمات التي تنتجها أو تبيعها أو تستوردها.</t>
  </si>
  <si>
    <r>
      <t xml:space="preserve">Value in Million AED    </t>
    </r>
    <r>
      <rPr>
        <sz val="8"/>
        <rFont val="GE SS Two Light"/>
        <family val="1"/>
        <charset val="178"/>
      </rPr>
      <t xml:space="preserve"> القيمة بالمليون درهم</t>
    </r>
  </si>
  <si>
    <t>2024*</t>
  </si>
  <si>
    <r>
      <t xml:space="preserve">الناتج المحلي الإجمالي بالاسعار الثابتة </t>
    </r>
    <r>
      <rPr>
        <b/>
        <sz val="10"/>
        <rFont val="Arial"/>
        <family val="2"/>
      </rPr>
      <t>(سنة الاساس 2010)</t>
    </r>
  </si>
  <si>
    <t>GDP At Constant prices (base year 2010)</t>
  </si>
  <si>
    <t>اجمالي تكوين رأس المال</t>
  </si>
  <si>
    <t xml:space="preserve">اجمالي تكوين رأس المال   </t>
  </si>
  <si>
    <t>الجهة</t>
  </si>
  <si>
    <t xml:space="preserve">المركز الاتحادي للتنافسية والاحصاء </t>
  </si>
  <si>
    <t>Federal Competitiveness and Statistics Centre</t>
  </si>
  <si>
    <t>Entity</t>
  </si>
  <si>
    <t>قسم نشر وجودة البيانات</t>
  </si>
  <si>
    <t>Data Publication &amp; Quality Section</t>
  </si>
  <si>
    <t>Section</t>
  </si>
  <si>
    <t>Phone number</t>
  </si>
  <si>
    <t>info@fcsc.gov.ae</t>
  </si>
  <si>
    <t xml:space="preserve">Data Characteristics </t>
  </si>
  <si>
    <t>نوع المصدر</t>
  </si>
  <si>
    <t>بيانات سجلية / مسوح</t>
  </si>
  <si>
    <t>Administrative Records / Surveys</t>
  </si>
  <si>
    <t>Source type</t>
  </si>
  <si>
    <t>اسم المصدر</t>
  </si>
  <si>
    <t>المركز الاتحادي للتنافسية والإحصاء
المراكز الإحصائية المحلية
مصرف الإمارات العربية المتحدة المركزي
وزارة المالية
الهيئة الاتحادية للهوية والجنسية والجمارك وأمن المنافذ</t>
  </si>
  <si>
    <t>Federal Competitiveness and statistics Centre 
Local Statistical Centres 
Central Bank of the UAE
Ministry of Finance
Federal Authority for Identity, Citizenship, Customs and Port Security</t>
  </si>
  <si>
    <t xml:space="preserve">Source name </t>
  </si>
  <si>
    <t>سنوية</t>
  </si>
  <si>
    <t>دولة الإمارات العربية المتحدة</t>
  </si>
  <si>
    <t>UAE Population</t>
  </si>
  <si>
    <t>Target population</t>
  </si>
  <si>
    <t>شاملة</t>
  </si>
  <si>
    <t>Comprehensive</t>
  </si>
  <si>
    <t>القطاع الاقتصادي</t>
  </si>
  <si>
    <t>Economic Sector</t>
  </si>
  <si>
    <t>المفاهيم الإحصائية المستخدمة</t>
  </si>
  <si>
    <t>Statistical Concepts</t>
  </si>
  <si>
    <t>التصانيف الإحصائية المستخدمة</t>
  </si>
  <si>
    <t>Statistical Classifications</t>
  </si>
  <si>
    <t>الحسابات القومية 2025</t>
  </si>
  <si>
    <t>2025**</t>
  </si>
  <si>
    <t>* المسح الاقتصادي 2025 عن السنة المالية 2024</t>
  </si>
  <si>
    <t>* Economic Survey 2025 for the financial year 2024</t>
  </si>
  <si>
    <t xml:space="preserve">* المسح الاقتصادي 2025 عن السنة المالية 2024 </t>
  </si>
  <si>
    <t>2025*</t>
  </si>
  <si>
    <t xml:space="preserve">جدول 1.07.01: الناتج المحلي الإجمالي بالأسعار الجارية للفترة 2010 - 2025** </t>
  </si>
  <si>
    <t xml:space="preserve">Table 1.07.01: Gross Domestic Product at current prices  for the period 2010 - 2025** </t>
  </si>
  <si>
    <t xml:space="preserve">جدول 1.07.02: المساهمة في الناتج المحلي الإجمالي بالأسعار الجارية للفترة 2010 - 2025** </t>
  </si>
  <si>
    <t xml:space="preserve"> Table 1.07.02:  of Gross Domestic Product Contribution at current prices  for the period 2010 - 2025** </t>
  </si>
  <si>
    <t xml:space="preserve">جدول 1.07.03: معدل نمو الناتج المحلي الإجمالي بالأسعار الجارية  للفترة 2010 - 2025**  </t>
  </si>
  <si>
    <t xml:space="preserve">Table 1.07.03:   Gross Domestic Product Growth Rates at current pricess for the period  2010 - 2025** </t>
  </si>
  <si>
    <t>جدول 1.07.04: الناتج المحلي الإجمالي بالأسعار الجارية  للفترة 2010 - 2025**</t>
  </si>
  <si>
    <t xml:space="preserve">Table 1.07.04: Gross Domestic Product at current prices  for the period  2010 - 2025** </t>
  </si>
  <si>
    <t xml:space="preserve">جدول 1.07.05: الناتج المحلي الإجمالي بالأسعار الثابتة (سنة الأساس 2010)  للفترة  2010 - 2025** </t>
  </si>
  <si>
    <t xml:space="preserve">Table 1.07.05: Gross Domestic Product at Constant prices (base year 2010) for the period 2010 - 2025** </t>
  </si>
  <si>
    <t xml:space="preserve">جدول 1.07.06: المساهمة في الناتج المحلي الإجمالي بالأسعار الثابتة (سنة الأساس 2010) للفترة  2010 - 2025** </t>
  </si>
  <si>
    <t xml:space="preserve"> Table 1.07.06:  Gross Domestic Product contribution at Constant prices (base year 2010) for the period 2010 - 2025** </t>
  </si>
  <si>
    <t xml:space="preserve">جدول 1.07.07: معدل نمو الناتج المحلي الإجمالي بالأسعار الثابتة (سنة الأساس 2010) للفترة  2010 - 2025** </t>
  </si>
  <si>
    <t xml:space="preserve">Table 1.07.07: Gross Domestic Product Growth Rates at Constant prices (base year 2010) for the period 2010 - 2025** </t>
  </si>
  <si>
    <t xml:space="preserve">جدول 1.07.08: الناتج المحلي الإجمالي بالأسعار الثابتة (سنة الأساس 2010) للفترة  2010 - 2025** </t>
  </si>
  <si>
    <t xml:space="preserve">Table 1.07.08: Gross Domestic Product at Constant prices (base year 2010) for the period 2010 - 2025** </t>
  </si>
  <si>
    <t xml:space="preserve"> جدول 1.07.09: الناتج المحلي الإجمالي بنهج الانفاق بالأسعار الجارية للفترة 2010 - 2025**</t>
  </si>
  <si>
    <t xml:space="preserve">Table 1.07.09: Gross Domestic Product by expenditure approch at Current prices for the period 2010 - 2025** </t>
  </si>
  <si>
    <t xml:space="preserve"> جدول 1.07.10: المساهمة في الناتج المحلي الإجمالي بنهج الانفاق بالأسعار الجارية للفترة 2010 - 2025** </t>
  </si>
  <si>
    <t xml:space="preserve">Table 1.07.10: Gross Domestic Product Contribution by expenditure approch at Current prices for the period 2010 - 2025** </t>
  </si>
  <si>
    <t xml:space="preserve"> جدول 1.07.11: معدل نمو الناتج المحلي الإجمالي بنهج الانفاق بالأسعار الجارية للفترة 2010 - 2025** </t>
  </si>
  <si>
    <t xml:space="preserve">Table 1.07.11:  Gross Domestic Product Growth rates by expenditure approch at Current prices for the period 2010 - 2025** </t>
  </si>
  <si>
    <t xml:space="preserve"> جدول 1.07.12: الناتج المحلي الإجمالي بنهج الانفاق بالأسعار الجارية للفترة 2010 - 2025**</t>
  </si>
  <si>
    <t xml:space="preserve">Table 1.07.12: Gross Domestic Product by expenditure approch at Current prices for the period 2010 - 2025** </t>
  </si>
  <si>
    <t>Table 1.07.13: Gross Domestic Product by expenditure approch at Constant prices (base year 2010) for the period 2010 - 2025**</t>
  </si>
  <si>
    <t xml:space="preserve"> جدول 1.07.13: الناتج المحلي الإجمالي بنهج الانفاق بالأسعار الثابتة (سنة الأساس 2010) للفترة 2010 - 2025**</t>
  </si>
  <si>
    <t xml:space="preserve"> جدول 1.07.14: المساهمة في الناتج المحلي الإجمالي بنهج الانفاق بالأسعار الثابتة (سنة الأساس 2010) للفترة 2010 - 2025**</t>
  </si>
  <si>
    <t>Table 1.07.14: Gross Domestic Product Contribution by expenditure approch at Constant prices (base year 2010) for the period 2010 - 2025**</t>
  </si>
  <si>
    <t xml:space="preserve"> جدول 1.07.15: معدل نمو الناتج المحلي الإجمالي بنهج الانفاق بالأسعار الثابتة (سنة الأساس 2010) للفترة 2010 - 2025**</t>
  </si>
  <si>
    <t>Table 1.07.15:  Gross Domestic Product Growth rate by expenditure approch at Constant prices (base year 2010) for the period 2010 - 2025**</t>
  </si>
  <si>
    <t xml:space="preserve"> جدول 1.07.16: الناتج المحلي الإجمالي بنهج الانفاق بالأسعار الثابتة (سنة الأساس 2010)  للفترة 2010 - 2025**</t>
  </si>
  <si>
    <t>Table 1.07.16: Gross Domestic Product by expenditure approch at Constant prices (base year 2010) for the period 2010 - 2025**</t>
  </si>
  <si>
    <t>جدول 1.07.17: قيمة الإنتاج حسب القطاعات / الأنشطة الاقتصادية للفترة 2010 - 2025**</t>
  </si>
  <si>
    <t>Table 1.07.17: Production By Economic activites/Sectors for the period 2010 - 2025**</t>
  </si>
  <si>
    <t>جدول 1.07.18: الاستهلاك الوسيط حسب القطاعات / الأنشطة الاقتصادية  للفترة 2010 - 2025**</t>
  </si>
  <si>
    <t>Table 1.07.18: Intermediat Consumption By Economic activites/Sectors for the period 2010 - 2025**</t>
  </si>
  <si>
    <t>جدول 1.07.19: تعويضات المشتغلين حسب القطاعات/ الأنشطة الاقتصادية للفترة 2010 - 2025**</t>
  </si>
  <si>
    <t>Table 1.07.19: Compensation of Employees By Economic activites/Sectors for the period 2010 - 2025**</t>
  </si>
  <si>
    <t>جدول 1.07.20: اجمالي تكوين رأس المال حسب القطاعات / الأنشطة الاقتصادية للفترة 2010 - 2025**</t>
  </si>
  <si>
    <t>Table 1.07.20: Gross Capital Formation By Economic activites/Sectors for the period 2010 - 2025**</t>
  </si>
  <si>
    <t>جدول 1.07.21: قيمة الإنتاج حسب القطاعات/ الأنشطة الاقتصادية للفترة 2010 - 2025**</t>
  </si>
  <si>
    <t>Table 1.07.21: Production By Economic activites/Sectors for the period 2010 - 2025**</t>
  </si>
  <si>
    <t>جدول 1.07.22: الاستهلاك الوسيط حسب القطاعات / الأنشطة الاقتصادية للفترة 2010 - 2025**</t>
  </si>
  <si>
    <t>Table 1.07.22 : Intermediat Consumption By Economic activites/Sectors for the period 2010 - 2025**</t>
  </si>
  <si>
    <t>جدول 1.07.23: تعويضات المشتغلين حسب القطاعات/ الأنشطة الاقتصادية للفترة 2010 - 2025**</t>
  </si>
  <si>
    <t>Table 1.07.23: Compensation of Employees By Economic activites/Sectors for the period 2010 - 2025**</t>
  </si>
  <si>
    <t>جدول 1.07.24: اجمالي تكوين رأس المال حسب القطاعات / الأنشطة الاقتصادية للفترة 2010 - 2025**</t>
  </si>
  <si>
    <t>Table 1.07.24: Gross Capital Formation By Economic activites/Sectors for the period 2010 - 2025**</t>
  </si>
  <si>
    <t xml:space="preserve">جدول 1.07.25: حساب السلع والخدمات للفترة 2016 - 2025** </t>
  </si>
  <si>
    <t>Table 1.07.25:  Goods and Services Account for the period 2016 - 2025**</t>
  </si>
  <si>
    <t>جدول 1.07.26: حساب السلع والخدمات للفترة  2016 - 2025**</t>
  </si>
  <si>
    <t xml:space="preserve"> Table 1.07.26: Goods and Services Account for the period 2016 - 2025** </t>
  </si>
  <si>
    <t xml:space="preserve">جدول 1.07.25: حساب السلع والخدمات للفترة 2010 - 2016 </t>
  </si>
  <si>
    <t xml:space="preserve">Table 1.07.25:  Goods and Services Account for the period 2010 - 2016 </t>
  </si>
  <si>
    <t>جدول 1.07.26: حساب السلع والخدمات للفترة  2010 - 2016</t>
  </si>
  <si>
    <t xml:space="preserve"> Table 1.07.26: Goods and Services Account for the period 2010 - 2016 </t>
  </si>
  <si>
    <t xml:space="preserve">جدول 1.07.27: المتغيرات الاقتصادية الرئيسية لدولة الإمارات العربية المتحدة للفترة 2010 - 2025** </t>
  </si>
  <si>
    <t>Table 1.07.27: United Arab Emirates Main Economic Variables for the period 2010 - 2025**</t>
  </si>
  <si>
    <t xml:space="preserve">جدول 1.07.28: حصة الفرد من المؤشرات الاقتصادية الرئيسية  لدولة الإمارات العربية المتحدة للفترة 2010 - 2025** </t>
  </si>
  <si>
    <t xml:space="preserve">Table 1.07.28 : U.A.E. Main Economic Indicators Per Capita for the period 2010 - 2025** </t>
  </si>
  <si>
    <t xml:space="preserve">جدول 1.07.29: معدل نمو المتغيرات الاقتصادية الرئيسية لدولة الإمارات العربية المتحدة للفترة 2010 - 2025** </t>
  </si>
  <si>
    <t>Table 1.07.29: Growth Rate of UAE Main Economic Variables for the period 2010 - 2025**</t>
  </si>
  <si>
    <t xml:space="preserve">جدول 1.07.30: المتغيرات الاقتصادية الرئيسية لدولة الإمارات العربية المتحدة للفترة  2010 - 2025** </t>
  </si>
  <si>
    <t xml:space="preserve">Table 1.07.30: United Arab Emirates Main Economic Variables for the period 2010 - 2025** </t>
  </si>
  <si>
    <t xml:space="preserve">جدول 1.07.31: حصة الفرد من المؤشرات الاقتصادية الرئيسية  لدولة الإمارات العربية المتحدة للفترة 2010 - 2025** </t>
  </si>
  <si>
    <t xml:space="preserve">Table 1.07.31: U.A.E Main Economic Indicators Per Capita for the period 2010 - 2025** </t>
  </si>
  <si>
    <t>جدول 1.07.32.إجمالي إيرادات ونفقات الحكومة العامة للفترة 2010 - 2025*</t>
  </si>
  <si>
    <t xml:space="preserve"> Table 1.07.32 : Total General Government Revenues and Expenditure for the period 2010 - 2025*</t>
  </si>
  <si>
    <t>جدول 1.07.33: إيرادات الحكومة العامة  للفترة 2010 - 2025*</t>
  </si>
  <si>
    <t>Table 1.07.33 : General Government  Revenues for the period 2010 - 2025*</t>
  </si>
  <si>
    <t>جدول 1.07.34: نفقات الحكومة العامة  للفترة 2010 - 2025*</t>
  </si>
  <si>
    <t>Table 1.07.34 : General Government Expenditure for the period 2010 - 2025*</t>
  </si>
  <si>
    <t>جدول 1.07.35.: إجمالي إيرادات ونفقات الحكومة العامة للفترة 2010 - 2025*</t>
  </si>
  <si>
    <t xml:space="preserve"> Table 35 : Total General Government Revenues and Expenditure for the period 2010 - 2025*</t>
  </si>
  <si>
    <t>جدول 1.07.36: إيرادات الحكومة العامة  للفترة 2010 - 2025*</t>
  </si>
  <si>
    <t>Table 1.07.36 : General Government  Revenues for the periods  2010 - 2025*</t>
  </si>
  <si>
    <t>جدول 1.07.37: نفقات الحكومة العامة  للفترة 2010 - 2025*</t>
  </si>
  <si>
    <t>Table 1.07.37 : General Government Expenditure for the period 2010 - 2025*</t>
  </si>
  <si>
    <t>National Accounts, 2025</t>
  </si>
  <si>
    <t xml:space="preserve"> 1.07.01 </t>
  </si>
  <si>
    <t xml:space="preserve"> 1.07.02 </t>
  </si>
  <si>
    <t xml:space="preserve"> 1.07.03 </t>
  </si>
  <si>
    <t xml:space="preserve"> 1.07.04</t>
  </si>
  <si>
    <t xml:space="preserve"> 1.07.05 </t>
  </si>
  <si>
    <t xml:space="preserve"> 1.07.06 </t>
  </si>
  <si>
    <t xml:space="preserve"> 1.07.07 </t>
  </si>
  <si>
    <t xml:space="preserve"> 1.07.08 </t>
  </si>
  <si>
    <t xml:space="preserve">  1.07.09</t>
  </si>
  <si>
    <t xml:space="preserve">  1.07.10 </t>
  </si>
  <si>
    <t xml:space="preserve">  1.07.11 </t>
  </si>
  <si>
    <t xml:space="preserve">  1.07.12</t>
  </si>
  <si>
    <t xml:space="preserve">  1.07.13</t>
  </si>
  <si>
    <t xml:space="preserve">  1.07.14</t>
  </si>
  <si>
    <t xml:space="preserve">  1.07.15</t>
  </si>
  <si>
    <t xml:space="preserve">  1.07.16</t>
  </si>
  <si>
    <t xml:space="preserve"> 1.07.17</t>
  </si>
  <si>
    <t xml:space="preserve"> 1.07.18</t>
  </si>
  <si>
    <t xml:space="preserve"> 1.07.19</t>
  </si>
  <si>
    <t xml:space="preserve"> 1.07.20</t>
  </si>
  <si>
    <t xml:space="preserve"> 1.07.21</t>
  </si>
  <si>
    <t xml:space="preserve"> 1.07.22</t>
  </si>
  <si>
    <t xml:space="preserve"> 1.07.23</t>
  </si>
  <si>
    <t xml:space="preserve"> 1.07.24</t>
  </si>
  <si>
    <t xml:space="preserve"> 1.07.25 </t>
  </si>
  <si>
    <t xml:space="preserve"> 1.07.26</t>
  </si>
  <si>
    <t xml:space="preserve"> 1.07.27 </t>
  </si>
  <si>
    <t xml:space="preserve"> 1.07.28 </t>
  </si>
  <si>
    <t xml:space="preserve"> 1.07.29 </t>
  </si>
  <si>
    <t xml:space="preserve"> 1.07.30 </t>
  </si>
  <si>
    <t xml:space="preserve"> 1.07.31 </t>
  </si>
  <si>
    <t xml:space="preserve"> 1.07.32</t>
  </si>
  <si>
    <t xml:space="preserve"> 1.07.33 </t>
  </si>
  <si>
    <t xml:space="preserve"> 1.07.34</t>
  </si>
  <si>
    <t xml:space="preserve"> 1.07.35</t>
  </si>
  <si>
    <t xml:space="preserve"> 1.07.37</t>
  </si>
  <si>
    <t xml:space="preserve"> 1.07.36 </t>
  </si>
  <si>
    <r>
      <rPr>
        <b/>
        <sz val="10"/>
        <rFont val="Arial"/>
        <family val="2"/>
      </rPr>
      <t>تنويه</t>
    </r>
    <r>
      <rPr>
        <sz val="10"/>
        <rFont val="Arial"/>
        <family val="2"/>
      </rPr>
      <t xml:space="preserve">: يجري المركز الاتحادي للتنافسية والإحصاء، ضمن البرنامج الوطني لتطوير النظام الإحصائي، المراجعة الوطنية الشاملة لإحصاءات الناتج المحلي الإجمالي وبيانات الحسابات القومية. 
وتمثل البيانات المنشورة حالياً الإحصاءات الرسمية المعتمدة، وسيتم تحديثها فور اعتماد نتائج المراجعة. 
للمزيد من المعلومات، يرجى زيارة صفحة البرنامج الوطني لتطوير النظام الإحصائي.
</t>
    </r>
    <r>
      <rPr>
        <b/>
        <sz val="10"/>
        <rFont val="Arial"/>
        <family val="2"/>
      </rPr>
      <t>Disclaimer</t>
    </r>
    <r>
      <rPr>
        <sz val="10"/>
        <rFont val="Arial"/>
        <family val="2"/>
      </rPr>
      <t>: FCSC is currently conducting the National Comprehensive Review of GDP and National Accounts under the National Statistical System Transformation Program. 
The published data currently represent the official statistics and will be updated following the official release of the review results
For more information, please visit the National Statistical System Transformation Program page</t>
    </r>
  </si>
  <si>
    <r>
      <rPr>
        <b/>
        <sz val="10"/>
        <rFont val="Arial"/>
        <family val="2"/>
      </rPr>
      <t>تنويه</t>
    </r>
    <r>
      <rPr>
        <sz val="10"/>
        <rFont val="Arial"/>
        <family val="2"/>
      </rPr>
      <t xml:space="preserve">: يجري المركز الاتحادي للتنافسية والإحصاء، ضمن البرنامج الوطني لتطوير النظام الإحصائي، المراجعة الوطنية الشاملة لإحصاءات الناتج المحلي الإجمالي وبيانات الحسابات القومية. 
وتمثل البيانات المنشورة حالياً الإحصاءات الرسمية المعتمدة، وسيتم تحديثها فور اعتماد نتائج المراجعة. 
للمزيد من المعلومات، يرجى زيارة صفحة البرنامج الوطني لتطوير النظام الإحصائي.
</t>
    </r>
    <r>
      <rPr>
        <b/>
        <sz val="10"/>
        <rFont val="Arial"/>
        <family val="2"/>
      </rPr>
      <t>Disclaimer</t>
    </r>
    <r>
      <rPr>
        <sz val="10"/>
        <rFont val="Arial"/>
        <family val="2"/>
      </rPr>
      <t>: FCSC is currently conducting the National Comprehensive Review of GDP and National Accounts under the National Statistical System Transformation Program 
The published data currently represent the official statistics and will be updated following the official release of the review results
For more information, please visit the National Statistical System Transformation Program page</t>
    </r>
  </si>
  <si>
    <r>
      <rPr>
        <b/>
        <sz val="9"/>
        <rFont val="Arial"/>
        <family val="2"/>
      </rPr>
      <t>تنويه</t>
    </r>
    <r>
      <rPr>
        <sz val="9"/>
        <rFont val="Arial"/>
        <family val="2"/>
      </rPr>
      <t xml:space="preserve">: يجري المركز الاتحادي للتنافسية والإحصاء، ضمن البرنامج الوطني لتطوير النظام الإحصائي، المراجعة الوطنية الشاملة لإحصاءات الناتج المحلي الإجمالي وبيانات الحسابات القومية. وتمثل البيانات المنشورة حالياً الإحصاءات الرسمية المعتمدة، وسيتم تحديثها فور اعتماد نتائج المراجعة. للمزيد من المعلومات، يرجى زيارة صفحة البرنامج الوطني لتطوير النظام الإحصائي.
</t>
    </r>
    <r>
      <rPr>
        <b/>
        <sz val="9"/>
        <rFont val="Arial"/>
        <family val="2"/>
      </rPr>
      <t>Disclaimer</t>
    </r>
    <r>
      <rPr>
        <sz val="9"/>
        <rFont val="Arial"/>
        <family val="2"/>
      </rPr>
      <t>: FCSC is currently conducting the National Comprehensive Review of GDP and National Accounts under the National Statistical System Transformation Program. The published data currently represent the official statistics and will be updated following the official release of the review results
For more information, please visit the National Statistical System Transformation Program page</t>
    </r>
  </si>
  <si>
    <r>
      <rPr>
        <b/>
        <sz val="10"/>
        <rFont val="Arial"/>
        <family val="2"/>
      </rPr>
      <t>تنويه</t>
    </r>
    <r>
      <rPr>
        <sz val="10"/>
        <rFont val="Arial"/>
        <family val="2"/>
      </rPr>
      <t xml:space="preserve">: يجري المركز الاتحادي للتنافسية والإحصاء، ضمن البرنامج الوطني لتطوير النظام الإحصائي، المراجعة الوطنية الشاملة لإحصاءات الناتج المحلي الإجمالي وبيانات الحسابات القومية. وتمثل البيانات المنشورة حالياً الإحصاءات الرسمية المعتمدة، وسيتم تحديثها فور اعتماد نتائج المراجعة. للمزيد من المعلومات، يرجى زيارة صفحة البرنامج الوطني لتطوير النظام الإحصائي.
</t>
    </r>
    <r>
      <rPr>
        <b/>
        <sz val="10"/>
        <rFont val="Arial"/>
        <family val="2"/>
      </rPr>
      <t>Disclaimer</t>
    </r>
    <r>
      <rPr>
        <sz val="10"/>
        <rFont val="Arial"/>
        <family val="2"/>
      </rPr>
      <t>: FCSC is currently conducting the National Comprehensive Review of GDP and National Accounts under the National Statistical System Transformation Program. The published data currently represent the official statistics and will be updated following the official release of the review results
For more information, please visit the National Statistical System Transformation Program page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</si>
</sst>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_);_(* \(#,##0.00\);_(* &quot;-&quot;??_);_(@_)"/>
    <numFmt numFmtId="165" formatCode="_-* #,##0.00_-;_-* #,##0.00\-;_-* &quot;-&quot;??_-;_-@_-"/>
    <numFmt numFmtId="166" formatCode="0.000"/>
    <numFmt numFmtId="167" formatCode="0.0"/>
    <numFmt numFmtId="168" formatCode="_-* #,##0_-;_-* #,##0\-;_-* &quot;-&quot;??_-;_-@_-"/>
    <numFmt numFmtId="169" formatCode="_-* #,##0.0_-;_-* #,##0.0\-;_-* &quot;-&quot;??_-;_-@_-"/>
    <numFmt numFmtId="170" formatCode="0.0%"/>
    <numFmt numFmtId="171" formatCode="_(* #,##0_);_(* \(#,##0\);_(* &quot;-&quot;??_);_(@_)"/>
  </numFmts>
  <fonts count="55">
    <font>
      <sz val="10"/>
      <name val="Arial"/>
      <charset val="178"/>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Arial"/>
      <family val="2"/>
    </font>
    <font>
      <sz val="10"/>
      <name val="Arial"/>
      <family val="2"/>
    </font>
    <font>
      <sz val="10"/>
      <color theme="1"/>
      <name val="Calibri"/>
      <family val="2"/>
      <charset val="178"/>
      <scheme val="minor"/>
    </font>
    <font>
      <b/>
      <sz val="10"/>
      <name val="Arial"/>
      <family val="2"/>
    </font>
    <font>
      <sz val="9"/>
      <name val="Arial"/>
      <family val="2"/>
    </font>
    <font>
      <b/>
      <sz val="9"/>
      <name val="Arial"/>
      <family val="2"/>
    </font>
    <font>
      <b/>
      <sz val="10"/>
      <color theme="0"/>
      <name val="Arial"/>
      <family val="2"/>
    </font>
    <font>
      <b/>
      <sz val="9"/>
      <color theme="0"/>
      <name val="Arial"/>
      <family val="2"/>
    </font>
    <font>
      <sz val="10"/>
      <color indexed="63"/>
      <name val="Arial"/>
      <family val="2"/>
    </font>
    <font>
      <sz val="9"/>
      <color indexed="63"/>
      <name val="Arial"/>
      <family val="2"/>
    </font>
    <font>
      <sz val="9"/>
      <color rgb="FF3F4042"/>
      <name val="Arial"/>
      <family val="2"/>
    </font>
    <font>
      <i/>
      <sz val="10"/>
      <name val="Arial"/>
      <family val="2"/>
    </font>
    <font>
      <i/>
      <sz val="9"/>
      <name val="Arial"/>
      <family val="2"/>
    </font>
    <font>
      <b/>
      <sz val="16"/>
      <name val="Arial"/>
      <family val="2"/>
    </font>
    <font>
      <sz val="12"/>
      <name val="Arial"/>
      <family val="2"/>
    </font>
    <font>
      <b/>
      <sz val="9"/>
      <color rgb="FF3F4042"/>
      <name val="Arial"/>
      <family val="2"/>
    </font>
    <font>
      <b/>
      <sz val="9"/>
      <color indexed="63"/>
      <name val="Arial"/>
      <family val="2"/>
    </font>
    <font>
      <b/>
      <sz val="10"/>
      <color indexed="63"/>
      <name val="Arial"/>
      <family val="2"/>
    </font>
    <font>
      <b/>
      <sz val="10"/>
      <color indexed="9"/>
      <name val="Arial"/>
      <family val="2"/>
    </font>
    <font>
      <b/>
      <sz val="9"/>
      <color indexed="9"/>
      <name val="Arial"/>
      <family val="2"/>
    </font>
    <font>
      <sz val="16"/>
      <name val="Arial"/>
      <family val="2"/>
    </font>
    <font>
      <sz val="9"/>
      <color indexed="8"/>
      <name val="Arial"/>
      <family val="2"/>
    </font>
    <font>
      <u/>
      <sz val="10"/>
      <color theme="10"/>
      <name val="Arial"/>
      <family val="2"/>
    </font>
    <font>
      <sz val="10"/>
      <name val="Arial"/>
      <family val="2"/>
    </font>
    <font>
      <sz val="9"/>
      <color theme="1"/>
      <name val="Arial"/>
      <family val="2"/>
    </font>
    <font>
      <sz val="12"/>
      <color theme="9" tint="-0.249977111117893"/>
      <name val="Arial"/>
      <family val="2"/>
    </font>
    <font>
      <u/>
      <sz val="11"/>
      <color theme="10"/>
      <name val="Calibri"/>
      <family val="2"/>
      <scheme val="minor"/>
    </font>
    <font>
      <sz val="11"/>
      <color theme="1"/>
      <name val="Calibri"/>
      <family val="2"/>
      <charset val="178"/>
      <scheme val="minor"/>
    </font>
    <font>
      <sz val="8"/>
      <color rgb="FFFF0000"/>
      <name val="Arial"/>
      <family val="2"/>
    </font>
    <font>
      <sz val="8"/>
      <name val="Wisoft pro"/>
    </font>
    <font>
      <sz val="8"/>
      <name val="GE SS Two Light"/>
      <family val="1"/>
      <charset val="178"/>
    </font>
    <font>
      <b/>
      <sz val="12"/>
      <name val="Arial"/>
      <family val="2"/>
    </font>
    <font>
      <sz val="11"/>
      <color indexed="8"/>
      <name val="Calibri"/>
      <family val="2"/>
      <scheme val="minor"/>
    </font>
    <font>
      <sz val="10"/>
      <name val="Tms Rmn"/>
      <charset val="178"/>
    </font>
    <font>
      <sz val="6.15"/>
      <name val="Arial"/>
      <family val="2"/>
    </font>
    <font>
      <b/>
      <sz val="10"/>
      <color theme="1"/>
      <name val="Arial"/>
      <family val="2"/>
    </font>
    <font>
      <b/>
      <sz val="11"/>
      <name val="Arial"/>
      <family val="2"/>
    </font>
    <font>
      <sz val="9"/>
      <color rgb="FFFF0000"/>
      <name val="Arial"/>
      <family val="2"/>
    </font>
    <font>
      <sz val="12"/>
      <color rgb="FFFF0000"/>
      <name val="Arial"/>
      <family val="2"/>
    </font>
    <font>
      <sz val="9"/>
      <color theme="0"/>
      <name val="Arial"/>
      <family val="2"/>
    </font>
    <font>
      <sz val="10"/>
      <color theme="1"/>
      <name val="Arial"/>
      <family val="2"/>
    </font>
    <font>
      <b/>
      <sz val="9"/>
      <color rgb="FF000000"/>
      <name val="Arial"/>
      <family val="2"/>
    </font>
    <font>
      <sz val="9"/>
      <color rgb="FF000000"/>
      <name val="Arial"/>
      <family val="2"/>
    </font>
    <font>
      <b/>
      <sz val="9"/>
      <color theme="1"/>
      <name val="Arial"/>
      <family val="2"/>
    </font>
    <font>
      <sz val="10"/>
      <color theme="1"/>
      <name val="Calibri"/>
      <family val="2"/>
      <scheme val="minor"/>
    </font>
    <font>
      <u/>
      <sz val="10"/>
      <color theme="10"/>
      <name val="Calibri"/>
      <family val="2"/>
      <scheme val="minor"/>
    </font>
    <font>
      <u/>
      <sz val="10"/>
      <name val="Arial"/>
      <family val="2"/>
    </font>
    <font>
      <sz val="9"/>
      <color theme="1"/>
      <name val="Calibri"/>
      <family val="2"/>
      <scheme val="minor"/>
    </font>
    <font>
      <sz val="11"/>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B68A35"/>
        <bgColor indexed="64"/>
      </patternFill>
    </fill>
    <fill>
      <patternFill patternType="solid">
        <fgColor theme="0" tint="-4.9989318521683403E-2"/>
        <bgColor indexed="64"/>
      </patternFill>
    </fill>
    <fill>
      <patternFill patternType="solid">
        <fgColor rgb="FFEAEAEA"/>
        <bgColor indexed="64"/>
      </patternFill>
    </fill>
    <fill>
      <patternFill patternType="solid">
        <fgColor rgb="FFE4E4E4"/>
        <bgColor indexed="64"/>
      </patternFill>
    </fill>
  </fills>
  <borders count="34">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rgb="FFB68A35"/>
      </top>
      <bottom style="thin">
        <color theme="0"/>
      </bottom>
      <diagonal/>
    </border>
    <border>
      <left/>
      <right/>
      <top style="thin">
        <color rgb="FFB68A35"/>
      </top>
      <bottom/>
      <diagonal/>
    </border>
    <border>
      <left/>
      <right/>
      <top/>
      <bottom style="thin">
        <color theme="0"/>
      </bottom>
      <diagonal/>
    </border>
    <border>
      <left style="thin">
        <color theme="0"/>
      </left>
      <right/>
      <top style="thin">
        <color theme="0"/>
      </top>
      <bottom/>
      <diagonal/>
    </border>
    <border>
      <left style="thin">
        <color theme="0"/>
      </left>
      <right style="thin">
        <color theme="0"/>
      </right>
      <top/>
      <bottom style="thin">
        <color theme="0"/>
      </bottom>
      <diagonal/>
    </border>
    <border>
      <left/>
      <right style="thin">
        <color theme="0"/>
      </right>
      <top style="thin">
        <color theme="0"/>
      </top>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top style="thin">
        <color rgb="FFB68A35"/>
      </top>
      <bottom style="thin">
        <color theme="0"/>
      </bottom>
      <diagonal/>
    </border>
    <border>
      <left/>
      <right style="thin">
        <color theme="0"/>
      </right>
      <top/>
      <bottom/>
      <diagonal/>
    </border>
    <border>
      <left style="thin">
        <color theme="0"/>
      </left>
      <right style="thin">
        <color theme="0"/>
      </right>
      <top style="thin">
        <color rgb="FFB68A35"/>
      </top>
      <bottom/>
      <diagonal/>
    </border>
    <border>
      <left/>
      <right/>
      <top/>
      <bottom style="medium">
        <color rgb="FFB68A35"/>
      </bottom>
      <diagonal/>
    </border>
    <border>
      <left/>
      <right/>
      <top/>
      <bottom style="thin">
        <color rgb="FFB68A35"/>
      </bottom>
      <diagonal/>
    </border>
    <border>
      <left style="thin">
        <color theme="0"/>
      </left>
      <right/>
      <top/>
      <bottom/>
      <diagonal/>
    </border>
    <border>
      <left/>
      <right/>
      <top style="thin">
        <color rgb="FFB68A35"/>
      </top>
      <bottom style="medium">
        <color rgb="FFB68A35"/>
      </bottom>
      <diagonal/>
    </border>
    <border>
      <left/>
      <right/>
      <top style="medium">
        <color rgb="FFB68A35"/>
      </top>
      <bottom/>
      <diagonal/>
    </border>
    <border>
      <left/>
      <right/>
      <top style="thin">
        <color theme="0"/>
      </top>
      <bottom/>
      <diagonal/>
    </border>
    <border>
      <left style="thin">
        <color theme="0"/>
      </left>
      <right/>
      <top style="thin">
        <color rgb="FFB68A35"/>
      </top>
      <bottom/>
      <diagonal/>
    </border>
    <border>
      <left style="thin">
        <color theme="0"/>
      </left>
      <right/>
      <top/>
      <bottom style="medium">
        <color rgb="FFB68A35"/>
      </bottom>
      <diagonal/>
    </border>
    <border>
      <left style="thin">
        <color theme="0"/>
      </left>
      <right/>
      <top/>
      <bottom style="thin">
        <color rgb="FFB68A35"/>
      </bottom>
      <diagonal/>
    </border>
    <border diagonalDown="1">
      <left style="thin">
        <color theme="0"/>
      </left>
      <right/>
      <top/>
      <bottom/>
      <diagonal style="thin">
        <color theme="0"/>
      </diagonal>
    </border>
    <border>
      <left style="thin">
        <color theme="0"/>
      </left>
      <right style="thin">
        <color theme="0"/>
      </right>
      <top style="thin">
        <color theme="0"/>
      </top>
      <bottom style="thin">
        <color rgb="FFB68A35"/>
      </bottom>
      <diagonal/>
    </border>
    <border>
      <left/>
      <right/>
      <top style="thin">
        <color theme="0"/>
      </top>
      <bottom style="thin">
        <color theme="0"/>
      </bottom>
      <diagonal/>
    </border>
    <border>
      <left style="thin">
        <color theme="0"/>
      </left>
      <right style="thin">
        <color theme="0"/>
      </right>
      <top style="thin">
        <color theme="0"/>
      </top>
      <bottom style="medium">
        <color rgb="FFB68A35"/>
      </bottom>
      <diagonal/>
    </border>
    <border>
      <left style="thin">
        <color theme="0"/>
      </left>
      <right/>
      <top style="thin">
        <color rgb="FFB68A35"/>
      </top>
      <bottom style="medium">
        <color rgb="FFB68A35"/>
      </bottom>
      <diagonal/>
    </border>
    <border>
      <left style="thin">
        <color theme="0"/>
      </left>
      <right style="thin">
        <color theme="0"/>
      </right>
      <top style="thin">
        <color rgb="FFB68A35"/>
      </top>
      <bottom style="medium">
        <color rgb="FFB68A35"/>
      </bottom>
      <diagonal/>
    </border>
    <border>
      <left style="thin">
        <color theme="0"/>
      </left>
      <right/>
      <top style="thin">
        <color theme="0"/>
      </top>
      <bottom style="medium">
        <color rgb="FFB68A35"/>
      </bottom>
      <diagonal/>
    </border>
    <border>
      <left style="hair">
        <color auto="1"/>
      </left>
      <right style="hair">
        <color auto="1"/>
      </right>
      <top style="hair">
        <color auto="1"/>
      </top>
      <bottom style="hair">
        <color auto="1"/>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theme="0"/>
      </right>
      <top style="thin">
        <color rgb="FFB68A35"/>
      </top>
      <bottom style="medium">
        <color rgb="FFB68A35"/>
      </bottom>
      <diagonal/>
    </border>
    <border>
      <left/>
      <right style="thin">
        <color theme="0"/>
      </right>
      <top/>
      <bottom style="medium">
        <color rgb="FFB68A35"/>
      </bottom>
      <diagonal/>
    </border>
  </borders>
  <cellStyleXfs count="38">
    <xf numFmtId="0" fontId="0" fillId="0" borderId="0"/>
    <xf numFmtId="165" fontId="4" fillId="0" borderId="0" applyFont="0" applyFill="0" applyBorder="0" applyAlignment="0" applyProtection="0"/>
    <xf numFmtId="165" fontId="7" fillId="0" borderId="0" applyFont="0" applyFill="0" applyBorder="0" applyAlignment="0" applyProtection="0"/>
    <xf numFmtId="0" fontId="7" fillId="0" borderId="0"/>
    <xf numFmtId="0" fontId="8" fillId="0" borderId="0"/>
    <xf numFmtId="0" fontId="6" fillId="0" borderId="0"/>
    <xf numFmtId="0" fontId="6" fillId="0" borderId="0"/>
    <xf numFmtId="0" fontId="4" fillId="0" borderId="0"/>
    <xf numFmtId="165"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165" fontId="4" fillId="0" borderId="0" applyFont="0" applyFill="0" applyBorder="0" applyAlignment="0" applyProtection="0"/>
    <xf numFmtId="0" fontId="28" fillId="0" borderId="0" applyNumberFormat="0" applyFill="0" applyBorder="0" applyAlignment="0" applyProtection="0"/>
    <xf numFmtId="9" fontId="29" fillId="0" borderId="0" applyFont="0" applyFill="0" applyBorder="0" applyAlignment="0" applyProtection="0"/>
    <xf numFmtId="9" fontId="4" fillId="0" borderId="0" applyFont="0" applyFill="0" applyBorder="0" applyAlignment="0" applyProtection="0"/>
    <xf numFmtId="0" fontId="3" fillId="0" borderId="0"/>
    <xf numFmtId="0" fontId="32" fillId="0" borderId="0" applyNumberFormat="0" applyFill="0" applyBorder="0" applyAlignment="0" applyProtection="0"/>
    <xf numFmtId="0" fontId="33" fillId="0" borderId="0"/>
    <xf numFmtId="0" fontId="4" fillId="0" borderId="0"/>
    <xf numFmtId="0" fontId="4" fillId="0" borderId="0"/>
    <xf numFmtId="0" fontId="2" fillId="0" borderId="0"/>
    <xf numFmtId="164" fontId="2" fillId="0" borderId="0" applyFont="0" applyFill="0" applyBorder="0" applyAlignment="0" applyProtection="0"/>
    <xf numFmtId="0" fontId="2" fillId="0" borderId="0"/>
    <xf numFmtId="0" fontId="2" fillId="0" borderId="0"/>
    <xf numFmtId="0" fontId="28" fillId="0" borderId="0" applyNumberFormat="0" applyFill="0" applyBorder="0" applyAlignment="0" applyProtection="0"/>
    <xf numFmtId="0" fontId="2" fillId="0" borderId="0"/>
    <xf numFmtId="0" fontId="38" fillId="0" borderId="0"/>
    <xf numFmtId="9" fontId="38" fillId="0" borderId="0" applyFont="0" applyFill="0" applyBorder="0" applyAlignment="0" applyProtection="0"/>
    <xf numFmtId="164" fontId="38" fillId="0" borderId="0" applyFont="0" applyFill="0" applyBorder="0" applyAlignment="0" applyProtection="0"/>
    <xf numFmtId="0" fontId="39" fillId="0" borderId="0"/>
    <xf numFmtId="3" fontId="40" fillId="0" borderId="29" applyFill="0" applyProtection="0">
      <alignment horizontal="right"/>
    </xf>
    <xf numFmtId="3" fontId="40" fillId="6" borderId="29">
      <alignment horizontal="right"/>
      <protection locked="0"/>
    </xf>
    <xf numFmtId="0" fontId="1" fillId="0" borderId="0"/>
    <xf numFmtId="0" fontId="1" fillId="0" borderId="0"/>
    <xf numFmtId="0" fontId="32" fillId="0" borderId="0" applyNumberFormat="0" applyFill="0" applyBorder="0" applyAlignment="0" applyProtection="0"/>
    <xf numFmtId="0" fontId="1" fillId="0" borderId="0"/>
  </cellStyleXfs>
  <cellXfs count="479">
    <xf numFmtId="0" fontId="0" fillId="0" borderId="0" xfId="0"/>
    <xf numFmtId="0" fontId="4" fillId="0" borderId="0" xfId="0" applyFont="1"/>
    <xf numFmtId="0" fontId="4" fillId="0" borderId="0" xfId="0" applyFont="1" applyAlignment="1">
      <alignment vertical="center"/>
    </xf>
    <xf numFmtId="0" fontId="13" fillId="4" borderId="4" xfId="4" applyFont="1" applyFill="1" applyBorder="1" applyAlignment="1">
      <alignment horizontal="center" vertical="center" wrapText="1"/>
    </xf>
    <xf numFmtId="0" fontId="19" fillId="3" borderId="0" xfId="3" applyFont="1" applyFill="1" applyAlignment="1">
      <alignment vertical="center"/>
    </xf>
    <xf numFmtId="0" fontId="13" fillId="4" borderId="0" xfId="4" applyFont="1" applyFill="1" applyAlignment="1">
      <alignment horizontal="center" vertical="center" wrapText="1"/>
    </xf>
    <xf numFmtId="0" fontId="23" fillId="0" borderId="0" xfId="6" applyFont="1" applyAlignment="1">
      <alignment vertical="center" wrapText="1"/>
    </xf>
    <xf numFmtId="0" fontId="11" fillId="3" borderId="0" xfId="10" applyFont="1" applyFill="1" applyAlignment="1">
      <alignment vertical="center"/>
    </xf>
    <xf numFmtId="0" fontId="10" fillId="0" borderId="0" xfId="0" applyFont="1"/>
    <xf numFmtId="168" fontId="4" fillId="0" borderId="0" xfId="0" applyNumberFormat="1" applyFont="1"/>
    <xf numFmtId="0" fontId="10" fillId="0" borderId="0" xfId="0" applyFont="1" applyAlignment="1">
      <alignment vertical="center" readingOrder="2"/>
    </xf>
    <xf numFmtId="168" fontId="10" fillId="0" borderId="0" xfId="0" applyNumberFormat="1" applyFont="1" applyAlignment="1">
      <alignment vertical="center" readingOrder="2"/>
    </xf>
    <xf numFmtId="168" fontId="10" fillId="0" borderId="0" xfId="0" applyNumberFormat="1" applyFont="1" applyAlignment="1">
      <alignment vertical="center"/>
    </xf>
    <xf numFmtId="168" fontId="10" fillId="0" borderId="0" xfId="0" applyNumberFormat="1" applyFont="1"/>
    <xf numFmtId="0" fontId="5" fillId="0" borderId="0" xfId="0" applyFont="1"/>
    <xf numFmtId="0" fontId="11" fillId="3" borderId="0" xfId="3" applyFont="1" applyFill="1" applyAlignment="1">
      <alignment vertical="center"/>
    </xf>
    <xf numFmtId="0" fontId="9" fillId="3" borderId="0" xfId="3" applyFont="1" applyFill="1" applyAlignment="1">
      <alignment vertical="center"/>
    </xf>
    <xf numFmtId="0" fontId="23" fillId="0" borderId="0" xfId="7" applyFont="1" applyAlignment="1">
      <alignment horizontal="right" vertical="center" wrapText="1"/>
    </xf>
    <xf numFmtId="0" fontId="22" fillId="0" borderId="0" xfId="7" applyFont="1" applyAlignment="1">
      <alignment horizontal="left" vertical="center" wrapText="1"/>
    </xf>
    <xf numFmtId="0" fontId="9" fillId="3" borderId="0" xfId="10" applyFont="1" applyFill="1" applyAlignment="1">
      <alignment vertical="center"/>
    </xf>
    <xf numFmtId="0" fontId="24" fillId="3" borderId="0" xfId="9" applyFont="1" applyFill="1" applyAlignment="1">
      <alignment vertical="center"/>
    </xf>
    <xf numFmtId="0" fontId="25" fillId="3" borderId="0" xfId="9" applyFont="1" applyFill="1" applyAlignment="1">
      <alignment vertical="center"/>
    </xf>
    <xf numFmtId="0" fontId="11" fillId="3" borderId="13" xfId="4" applyFont="1" applyFill="1" applyBorder="1" applyAlignment="1">
      <alignment horizontal="center" vertical="center" wrapText="1"/>
    </xf>
    <xf numFmtId="0" fontId="10" fillId="3" borderId="0" xfId="0" applyFont="1" applyFill="1" applyAlignment="1">
      <alignment vertical="center"/>
    </xf>
    <xf numFmtId="0" fontId="10" fillId="0" borderId="0" xfId="0" applyFont="1" applyAlignment="1">
      <alignment vertical="center"/>
    </xf>
    <xf numFmtId="0" fontId="22" fillId="0" borderId="0" xfId="6" applyFont="1" applyAlignment="1">
      <alignment vertical="center" wrapText="1"/>
    </xf>
    <xf numFmtId="0" fontId="22" fillId="3" borderId="3" xfId="4" applyFont="1" applyFill="1" applyBorder="1" applyAlignment="1">
      <alignment vertical="center" wrapText="1"/>
    </xf>
    <xf numFmtId="166" fontId="10" fillId="0" borderId="0" xfId="0" applyNumberFormat="1" applyFont="1"/>
    <xf numFmtId="0" fontId="23" fillId="3" borderId="3" xfId="4" applyFont="1" applyFill="1" applyBorder="1" applyAlignment="1">
      <alignment vertical="center" wrapText="1"/>
    </xf>
    <xf numFmtId="0" fontId="25" fillId="3" borderId="0" xfId="0" applyFont="1" applyFill="1" applyAlignment="1">
      <alignment vertical="center"/>
    </xf>
    <xf numFmtId="0" fontId="17" fillId="0" borderId="0" xfId="0" applyFont="1" applyAlignment="1">
      <alignment horizontal="right" readingOrder="2"/>
    </xf>
    <xf numFmtId="0" fontId="4" fillId="0" borderId="0" xfId="0" applyFont="1" applyAlignment="1">
      <alignment horizontal="right" vertical="center" readingOrder="2"/>
    </xf>
    <xf numFmtId="3" fontId="11" fillId="2" borderId="0" xfId="0" applyNumberFormat="1" applyFont="1" applyFill="1" applyAlignment="1">
      <alignment horizontal="right" vertical="center"/>
    </xf>
    <xf numFmtId="0" fontId="4" fillId="0" borderId="0" xfId="0" applyFont="1" applyAlignment="1">
      <alignment horizontal="center"/>
    </xf>
    <xf numFmtId="168" fontId="11" fillId="3" borderId="0" xfId="1" applyNumberFormat="1" applyFont="1" applyFill="1" applyBorder="1" applyAlignment="1">
      <alignment horizontal="center" vertical="center" wrapText="1"/>
    </xf>
    <xf numFmtId="167" fontId="11" fillId="0" borderId="0" xfId="0" applyNumberFormat="1" applyFont="1" applyAlignment="1">
      <alignment horizontal="center" vertical="center" wrapText="1"/>
    </xf>
    <xf numFmtId="0" fontId="11" fillId="3" borderId="0" xfId="0" applyFont="1" applyFill="1" applyAlignment="1">
      <alignment horizontal="left" vertical="center" wrapText="1" readingOrder="1"/>
    </xf>
    <xf numFmtId="0" fontId="18" fillId="0" borderId="0" xfId="0" applyFont="1"/>
    <xf numFmtId="0" fontId="4" fillId="0" borderId="0" xfId="0" applyFont="1" applyAlignment="1">
      <alignment horizontal="right" readingOrder="2"/>
    </xf>
    <xf numFmtId="0" fontId="10" fillId="0" borderId="0" xfId="0" applyFont="1" applyAlignment="1">
      <alignment horizontal="left" vertical="center"/>
    </xf>
    <xf numFmtId="0" fontId="23" fillId="0" borderId="0" xfId="7" applyFont="1" applyAlignment="1">
      <alignment vertical="center" wrapText="1"/>
    </xf>
    <xf numFmtId="0" fontId="15" fillId="0" borderId="0" xfId="7" applyFont="1" applyAlignment="1">
      <alignment vertical="center" wrapText="1"/>
    </xf>
    <xf numFmtId="0" fontId="26" fillId="0" borderId="0" xfId="0" applyFont="1" applyAlignment="1">
      <alignment vertical="center"/>
    </xf>
    <xf numFmtId="2" fontId="26" fillId="0" borderId="0" xfId="0" applyNumberFormat="1" applyFont="1" applyAlignment="1">
      <alignment vertical="center"/>
    </xf>
    <xf numFmtId="0" fontId="11" fillId="0" borderId="0" xfId="0" applyFont="1" applyAlignment="1">
      <alignment vertical="center"/>
    </xf>
    <xf numFmtId="1" fontId="19" fillId="0" borderId="0" xfId="0" applyNumberFormat="1" applyFont="1" applyAlignment="1">
      <alignment vertical="center"/>
    </xf>
    <xf numFmtId="1" fontId="11" fillId="0" borderId="0" xfId="0" applyNumberFormat="1" applyFont="1" applyAlignment="1">
      <alignment vertical="center"/>
    </xf>
    <xf numFmtId="0" fontId="13" fillId="4" borderId="6" xfId="0" applyFont="1" applyFill="1" applyBorder="1" applyAlignment="1">
      <alignment horizontal="center" vertical="center"/>
    </xf>
    <xf numFmtId="0" fontId="10" fillId="0" borderId="0" xfId="0" applyFont="1" applyAlignment="1">
      <alignment readingOrder="1"/>
    </xf>
    <xf numFmtId="0" fontId="9" fillId="3" borderId="0" xfId="0" applyFont="1" applyFill="1" applyAlignment="1">
      <alignment vertical="center" wrapText="1" readingOrder="2"/>
    </xf>
    <xf numFmtId="168" fontId="11" fillId="3" borderId="0" xfId="10" applyNumberFormat="1" applyFont="1" applyFill="1" applyAlignment="1">
      <alignment vertical="center"/>
    </xf>
    <xf numFmtId="0" fontId="11" fillId="0" borderId="0" xfId="0" applyFont="1"/>
    <xf numFmtId="0" fontId="15" fillId="0" borderId="0" xfId="7" applyFont="1" applyAlignment="1">
      <alignment horizontal="left" vertical="center" wrapText="1"/>
    </xf>
    <xf numFmtId="0" fontId="14" fillId="0" borderId="0" xfId="7" applyFont="1" applyAlignment="1">
      <alignment horizontal="right" vertical="center" wrapText="1"/>
    </xf>
    <xf numFmtId="0" fontId="11" fillId="3" borderId="13" xfId="4" applyFont="1" applyFill="1" applyBorder="1" applyAlignment="1">
      <alignment horizontal="left" vertical="center" wrapText="1"/>
    </xf>
    <xf numFmtId="0" fontId="13" fillId="4" borderId="1" xfId="4" applyFont="1" applyFill="1" applyBorder="1" applyAlignment="1">
      <alignment horizontal="center" vertical="center" wrapText="1"/>
    </xf>
    <xf numFmtId="0" fontId="13" fillId="4" borderId="2" xfId="4" applyFont="1" applyFill="1" applyBorder="1" applyAlignment="1">
      <alignment horizontal="center" vertical="center" wrapText="1"/>
    </xf>
    <xf numFmtId="1" fontId="4" fillId="3" borderId="13" xfId="4" applyNumberFormat="1" applyFont="1" applyFill="1" applyBorder="1" applyAlignment="1">
      <alignment horizontal="right" vertical="center" wrapText="1"/>
    </xf>
    <xf numFmtId="0" fontId="10" fillId="3" borderId="13" xfId="4" applyFont="1" applyFill="1" applyBorder="1" applyAlignment="1">
      <alignment horizontal="left" vertical="center" wrapText="1"/>
    </xf>
    <xf numFmtId="168" fontId="11" fillId="0" borderId="0" xfId="1" applyNumberFormat="1" applyFont="1" applyBorder="1" applyAlignment="1">
      <alignment horizontal="right" vertical="center"/>
    </xf>
    <xf numFmtId="0" fontId="10" fillId="0" borderId="0" xfId="0" applyFont="1" applyAlignment="1">
      <alignment horizontal="left"/>
    </xf>
    <xf numFmtId="0" fontId="11" fillId="3" borderId="0" xfId="0" applyFont="1" applyFill="1" applyAlignment="1">
      <alignment horizontal="center" vertical="center" wrapText="1" readingOrder="2"/>
    </xf>
    <xf numFmtId="1" fontId="9" fillId="3" borderId="0" xfId="0" applyNumberFormat="1" applyFont="1" applyFill="1" applyAlignment="1">
      <alignment horizontal="right" vertical="center"/>
    </xf>
    <xf numFmtId="168" fontId="11" fillId="0" borderId="0" xfId="1" applyNumberFormat="1" applyFont="1" applyFill="1" applyBorder="1" applyAlignment="1">
      <alignment horizontal="right" vertical="center" wrapText="1"/>
    </xf>
    <xf numFmtId="1" fontId="4" fillId="3" borderId="0" xfId="0" applyNumberFormat="1" applyFont="1" applyFill="1" applyAlignment="1">
      <alignment horizontal="right" vertical="center"/>
    </xf>
    <xf numFmtId="168" fontId="11" fillId="3" borderId="18" xfId="1" applyNumberFormat="1" applyFont="1" applyFill="1" applyBorder="1" applyAlignment="1">
      <alignment horizontal="center" vertical="center"/>
    </xf>
    <xf numFmtId="0" fontId="23" fillId="0" borderId="5" xfId="6" applyFont="1" applyBorder="1" applyAlignment="1">
      <alignment vertical="center" wrapText="1"/>
    </xf>
    <xf numFmtId="0" fontId="23" fillId="0" borderId="15" xfId="6" applyFont="1" applyBorder="1" applyAlignment="1">
      <alignment vertical="center" wrapText="1"/>
    </xf>
    <xf numFmtId="168" fontId="22" fillId="0" borderId="0" xfId="1" applyNumberFormat="1" applyFont="1" applyFill="1" applyBorder="1" applyAlignment="1">
      <alignment horizontal="center" vertical="center" wrapText="1"/>
    </xf>
    <xf numFmtId="1" fontId="10" fillId="0" borderId="0" xfId="0" applyNumberFormat="1" applyFont="1" applyAlignment="1">
      <alignment vertical="center"/>
    </xf>
    <xf numFmtId="0" fontId="22" fillId="3" borderId="19" xfId="4" applyFont="1" applyFill="1" applyBorder="1" applyAlignment="1">
      <alignment vertical="center" wrapText="1"/>
    </xf>
    <xf numFmtId="1" fontId="22" fillId="0" borderId="0" xfId="6" applyNumberFormat="1" applyFont="1" applyAlignment="1">
      <alignment horizontal="left" vertical="center" wrapText="1"/>
    </xf>
    <xf numFmtId="3" fontId="22" fillId="0" borderId="1" xfId="11" applyNumberFormat="1" applyFont="1" applyFill="1" applyBorder="1" applyAlignment="1">
      <alignment horizontal="center" vertical="center"/>
    </xf>
    <xf numFmtId="3" fontId="22" fillId="0" borderId="23" xfId="11" applyNumberFormat="1" applyFont="1" applyFill="1" applyBorder="1" applyAlignment="1">
      <alignment horizontal="center" vertical="center" wrapText="1"/>
    </xf>
    <xf numFmtId="0" fontId="11" fillId="3" borderId="13" xfId="4" applyFont="1" applyFill="1" applyBorder="1" applyAlignment="1">
      <alignment vertical="center" wrapText="1"/>
    </xf>
    <xf numFmtId="3" fontId="22" fillId="0" borderId="24" xfId="11" applyNumberFormat="1" applyFont="1" applyFill="1" applyBorder="1" applyAlignment="1">
      <alignment horizontal="center" vertical="center"/>
    </xf>
    <xf numFmtId="0" fontId="23" fillId="0" borderId="7" xfId="6" applyFont="1" applyBorder="1" applyAlignment="1">
      <alignment vertical="center" wrapText="1"/>
    </xf>
    <xf numFmtId="0" fontId="11" fillId="3" borderId="25" xfId="4" applyFont="1" applyFill="1" applyBorder="1" applyAlignment="1">
      <alignment horizontal="left" vertical="center" wrapText="1"/>
    </xf>
    <xf numFmtId="0" fontId="9" fillId="0" borderId="15" xfId="0" applyFont="1" applyBorder="1" applyAlignment="1">
      <alignment horizontal="justify" vertical="center" wrapText="1"/>
    </xf>
    <xf numFmtId="0" fontId="9" fillId="3" borderId="16" xfId="4" applyFont="1" applyFill="1" applyBorder="1" applyAlignment="1">
      <alignment vertical="center" wrapText="1"/>
    </xf>
    <xf numFmtId="0" fontId="9" fillId="3" borderId="16" xfId="4" applyFont="1" applyFill="1" applyBorder="1" applyAlignment="1">
      <alignment horizontal="right" vertical="center" wrapText="1"/>
    </xf>
    <xf numFmtId="1" fontId="11" fillId="3" borderId="16" xfId="4" applyNumberFormat="1" applyFont="1" applyFill="1" applyBorder="1" applyAlignment="1">
      <alignment horizontal="left" vertical="center" wrapText="1"/>
    </xf>
    <xf numFmtId="0" fontId="9" fillId="3" borderId="13" xfId="4" applyFont="1" applyFill="1" applyBorder="1" applyAlignment="1">
      <alignment vertical="center" wrapText="1"/>
    </xf>
    <xf numFmtId="0" fontId="10" fillId="0" borderId="0" xfId="9" applyFont="1" applyAlignment="1">
      <alignment vertical="center" readingOrder="2"/>
    </xf>
    <xf numFmtId="0" fontId="10" fillId="3" borderId="0" xfId="9" applyFont="1" applyFill="1" applyAlignment="1">
      <alignment vertical="center" readingOrder="2"/>
    </xf>
    <xf numFmtId="168" fontId="10" fillId="0" borderId="0" xfId="9" applyNumberFormat="1" applyFont="1" applyAlignment="1">
      <alignment vertical="center" readingOrder="2"/>
    </xf>
    <xf numFmtId="168" fontId="10" fillId="0" borderId="0" xfId="9" applyNumberFormat="1" applyFont="1" applyAlignment="1">
      <alignment vertical="center"/>
    </xf>
    <xf numFmtId="168" fontId="10" fillId="3" borderId="0" xfId="9" applyNumberFormat="1" applyFont="1" applyFill="1" applyAlignment="1">
      <alignment vertical="center"/>
    </xf>
    <xf numFmtId="0" fontId="5" fillId="3" borderId="0" xfId="9" applyFont="1" applyFill="1" applyAlignment="1">
      <alignment vertical="center"/>
    </xf>
    <xf numFmtId="0" fontId="23" fillId="0" borderId="13" xfId="7" applyFont="1" applyBorder="1" applyAlignment="1">
      <alignment horizontal="right" vertical="center" wrapText="1"/>
    </xf>
    <xf numFmtId="0" fontId="22" fillId="0" borderId="13" xfId="7" applyFont="1" applyBorder="1" applyAlignment="1">
      <alignment horizontal="left" vertical="center" wrapText="1"/>
    </xf>
    <xf numFmtId="168" fontId="11" fillId="3" borderId="13" xfId="1" applyNumberFormat="1" applyFont="1" applyFill="1" applyBorder="1" applyAlignment="1">
      <alignment horizontal="center" vertical="center" wrapText="1"/>
    </xf>
    <xf numFmtId="168" fontId="11" fillId="3" borderId="0" xfId="1" applyNumberFormat="1" applyFont="1" applyFill="1" applyBorder="1" applyAlignment="1">
      <alignment horizontal="right" vertical="center"/>
    </xf>
    <xf numFmtId="168" fontId="10" fillId="3" borderId="0" xfId="1" applyNumberFormat="1" applyFont="1" applyFill="1" applyBorder="1" applyAlignment="1">
      <alignment horizontal="right" vertical="center"/>
    </xf>
    <xf numFmtId="168" fontId="11" fillId="3" borderId="0" xfId="1" applyNumberFormat="1" applyFont="1" applyFill="1" applyBorder="1" applyAlignment="1">
      <alignment horizontal="center" vertical="center"/>
    </xf>
    <xf numFmtId="0" fontId="12" fillId="4" borderId="6" xfId="4" applyFont="1" applyFill="1" applyBorder="1" applyAlignment="1">
      <alignment horizontal="center" vertical="center" wrapText="1"/>
    </xf>
    <xf numFmtId="168" fontId="11" fillId="3" borderId="26" xfId="1" applyNumberFormat="1" applyFont="1" applyFill="1" applyBorder="1" applyAlignment="1">
      <alignment vertical="center" wrapText="1" readingOrder="1"/>
    </xf>
    <xf numFmtId="0" fontId="14" fillId="0" borderId="0" xfId="6" applyFont="1" applyAlignment="1">
      <alignment vertical="center" wrapText="1"/>
    </xf>
    <xf numFmtId="0" fontId="5" fillId="3" borderId="0" xfId="9" applyFont="1" applyFill="1" applyAlignment="1">
      <alignment vertical="center" wrapText="1"/>
    </xf>
    <xf numFmtId="168" fontId="11" fillId="3" borderId="13" xfId="1" applyNumberFormat="1" applyFont="1" applyFill="1" applyBorder="1" applyAlignment="1">
      <alignment horizontal="right" vertical="center" wrapText="1"/>
    </xf>
    <xf numFmtId="0" fontId="5" fillId="0" borderId="0" xfId="9" applyFont="1" applyAlignment="1">
      <alignment vertical="center"/>
    </xf>
    <xf numFmtId="0" fontId="10" fillId="0" borderId="0" xfId="9" applyFont="1" applyAlignment="1">
      <alignment horizontal="right" vertical="center" readingOrder="2"/>
    </xf>
    <xf numFmtId="3" fontId="11" fillId="3" borderId="16" xfId="1" applyNumberFormat="1" applyFont="1" applyFill="1" applyBorder="1" applyAlignment="1">
      <alignment vertical="center" wrapText="1"/>
    </xf>
    <xf numFmtId="3" fontId="16" fillId="3" borderId="0" xfId="0" applyNumberFormat="1" applyFont="1" applyFill="1" applyAlignment="1">
      <alignment horizontal="right" vertical="center"/>
    </xf>
    <xf numFmtId="3" fontId="16" fillId="3" borderId="0" xfId="1" applyNumberFormat="1" applyFont="1" applyFill="1" applyBorder="1" applyAlignment="1">
      <alignment vertical="center"/>
    </xf>
    <xf numFmtId="3" fontId="16" fillId="3" borderId="0" xfId="0" applyNumberFormat="1" applyFont="1" applyFill="1" applyAlignment="1">
      <alignment vertical="center"/>
    </xf>
    <xf numFmtId="168" fontId="10" fillId="3" borderId="13" xfId="1" applyNumberFormat="1" applyFont="1" applyFill="1" applyBorder="1" applyAlignment="1">
      <alignment horizontal="right" vertical="center"/>
    </xf>
    <xf numFmtId="0" fontId="4" fillId="0" borderId="0" xfId="9"/>
    <xf numFmtId="0" fontId="10" fillId="0" borderId="0" xfId="9" applyFont="1"/>
    <xf numFmtId="0" fontId="5" fillId="0" borderId="0" xfId="0" applyFont="1" applyAlignment="1">
      <alignment vertical="center"/>
    </xf>
    <xf numFmtId="0" fontId="5" fillId="0" borderId="0" xfId="9" applyFont="1"/>
    <xf numFmtId="168" fontId="21" fillId="3" borderId="0" xfId="1" applyNumberFormat="1" applyFont="1" applyFill="1" applyBorder="1" applyAlignment="1">
      <alignment horizontal="right" vertical="center"/>
    </xf>
    <xf numFmtId="168" fontId="22" fillId="3" borderId="3" xfId="1" applyNumberFormat="1" applyFont="1" applyFill="1" applyBorder="1" applyAlignment="1">
      <alignment horizontal="right" vertical="center" wrapText="1"/>
    </xf>
    <xf numFmtId="168" fontId="22" fillId="3" borderId="0" xfId="1" applyNumberFormat="1" applyFont="1" applyFill="1" applyBorder="1" applyAlignment="1">
      <alignment horizontal="right" vertical="center" wrapText="1"/>
    </xf>
    <xf numFmtId="0" fontId="13" fillId="4" borderId="6" xfId="4" applyFont="1" applyFill="1" applyBorder="1" applyAlignment="1">
      <alignment horizontal="center" vertical="center" wrapText="1"/>
    </xf>
    <xf numFmtId="168" fontId="21" fillId="3" borderId="9" xfId="1" applyNumberFormat="1" applyFont="1" applyFill="1" applyBorder="1" applyAlignment="1">
      <alignment horizontal="right" vertical="center"/>
    </xf>
    <xf numFmtId="168" fontId="11" fillId="3" borderId="25" xfId="1" applyNumberFormat="1" applyFont="1" applyFill="1" applyBorder="1" applyAlignment="1">
      <alignment horizontal="right" vertical="center" wrapText="1"/>
    </xf>
    <xf numFmtId="0" fontId="9" fillId="0" borderId="0" xfId="0" applyFont="1" applyAlignment="1">
      <alignment horizontal="right" vertical="center" wrapText="1"/>
    </xf>
    <xf numFmtId="1" fontId="22" fillId="0" borderId="18" xfId="6" applyNumberFormat="1" applyFont="1" applyBorder="1" applyAlignment="1">
      <alignment horizontal="left" vertical="center" wrapText="1"/>
    </xf>
    <xf numFmtId="1" fontId="11" fillId="3" borderId="27" xfId="4" applyNumberFormat="1" applyFont="1" applyFill="1" applyBorder="1" applyAlignment="1">
      <alignment horizontal="left" vertical="center" wrapText="1"/>
    </xf>
    <xf numFmtId="0" fontId="9" fillId="0" borderId="9" xfId="0" applyFont="1" applyBorder="1" applyAlignment="1">
      <alignment horizontal="justify" vertical="center" wrapText="1"/>
    </xf>
    <xf numFmtId="0" fontId="13" fillId="4" borderId="9" xfId="4" applyFont="1" applyFill="1" applyBorder="1" applyAlignment="1">
      <alignment horizontal="center" vertical="center" wrapText="1"/>
    </xf>
    <xf numFmtId="0" fontId="10" fillId="0" borderId="0" xfId="9" applyFont="1" applyAlignment="1">
      <alignment horizontal="center" vertical="center"/>
    </xf>
    <xf numFmtId="0" fontId="12" fillId="4" borderId="0" xfId="12" applyFont="1" applyFill="1" applyAlignment="1">
      <alignment horizontal="center" vertical="center" wrapText="1"/>
    </xf>
    <xf numFmtId="0" fontId="13" fillId="4" borderId="8" xfId="9" applyFont="1" applyFill="1" applyBorder="1" applyAlignment="1">
      <alignment horizontal="center" vertical="center"/>
    </xf>
    <xf numFmtId="0" fontId="13" fillId="4" borderId="0" xfId="9" applyFont="1" applyFill="1" applyAlignment="1">
      <alignment horizontal="center" vertical="center" wrapText="1" readingOrder="2"/>
    </xf>
    <xf numFmtId="0" fontId="9" fillId="0" borderId="0" xfId="9" applyFont="1" applyAlignment="1">
      <alignment vertical="center"/>
    </xf>
    <xf numFmtId="0" fontId="11" fillId="0" borderId="0" xfId="9" applyFont="1" applyAlignment="1">
      <alignment vertical="center"/>
    </xf>
    <xf numFmtId="3" fontId="22" fillId="0" borderId="1" xfId="11" applyNumberFormat="1" applyFont="1" applyFill="1" applyBorder="1" applyAlignment="1">
      <alignment horizontal="right" vertical="center"/>
    </xf>
    <xf numFmtId="3" fontId="22" fillId="0" borderId="1" xfId="11" applyNumberFormat="1" applyFont="1" applyFill="1" applyBorder="1" applyAlignment="1">
      <alignment horizontal="right" vertical="center" wrapText="1"/>
    </xf>
    <xf numFmtId="3" fontId="22" fillId="0" borderId="23" xfId="11" applyNumberFormat="1" applyFont="1" applyFill="1" applyBorder="1" applyAlignment="1">
      <alignment horizontal="right" vertical="center" wrapText="1"/>
    </xf>
    <xf numFmtId="0" fontId="10" fillId="0" borderId="0" xfId="0" applyFont="1" applyAlignment="1">
      <alignment horizontal="center" vertical="center"/>
    </xf>
    <xf numFmtId="0" fontId="11" fillId="0" borderId="0" xfId="3" applyFont="1" applyAlignment="1">
      <alignment horizontal="center" vertical="center" wrapText="1"/>
    </xf>
    <xf numFmtId="0" fontId="11" fillId="0" borderId="0" xfId="3" applyFont="1" applyAlignment="1">
      <alignment horizontal="center" vertical="center"/>
    </xf>
    <xf numFmtId="0" fontId="11" fillId="3" borderId="0" xfId="12" applyFont="1" applyFill="1" applyAlignment="1">
      <alignment horizontal="left" vertical="center" wrapText="1"/>
    </xf>
    <xf numFmtId="1" fontId="9" fillId="0" borderId="0" xfId="7" applyNumberFormat="1" applyFont="1" applyAlignment="1">
      <alignment horizontal="right" vertical="center" wrapText="1"/>
    </xf>
    <xf numFmtId="0" fontId="11" fillId="3" borderId="0" xfId="12" applyFont="1" applyFill="1" applyAlignment="1">
      <alignment horizontal="center" vertical="center" wrapText="1"/>
    </xf>
    <xf numFmtId="1" fontId="4" fillId="0" borderId="0" xfId="7" applyNumberFormat="1" applyAlignment="1">
      <alignment horizontal="right" vertical="center" wrapText="1"/>
    </xf>
    <xf numFmtId="0" fontId="10" fillId="3" borderId="0" xfId="12" applyFont="1" applyFill="1" applyAlignment="1">
      <alignment horizontal="left" vertical="center" wrapText="1"/>
    </xf>
    <xf numFmtId="1" fontId="11" fillId="0" borderId="0" xfId="7" applyNumberFormat="1" applyFont="1" applyAlignment="1">
      <alignment horizontal="right" vertical="center" wrapText="1"/>
    </xf>
    <xf numFmtId="1" fontId="10" fillId="0" borderId="0" xfId="7" applyNumberFormat="1" applyFont="1" applyAlignment="1">
      <alignment horizontal="right" vertical="center" wrapText="1"/>
    </xf>
    <xf numFmtId="169" fontId="21" fillId="3" borderId="0" xfId="1" applyNumberFormat="1" applyFont="1" applyFill="1" applyBorder="1" applyAlignment="1">
      <alignment horizontal="center" vertical="center"/>
    </xf>
    <xf numFmtId="170" fontId="4" fillId="0" borderId="0" xfId="15" applyNumberFormat="1" applyFont="1"/>
    <xf numFmtId="0" fontId="22" fillId="0" borderId="5" xfId="6" applyFont="1" applyBorder="1" applyAlignment="1">
      <alignment vertical="center" wrapText="1"/>
    </xf>
    <xf numFmtId="168" fontId="22" fillId="0" borderId="0" xfId="1" applyNumberFormat="1" applyFont="1" applyFill="1" applyBorder="1" applyAlignment="1">
      <alignment vertical="center"/>
    </xf>
    <xf numFmtId="167" fontId="11" fillId="3" borderId="13" xfId="9" applyNumberFormat="1" applyFont="1" applyFill="1" applyBorder="1" applyAlignment="1">
      <alignment horizontal="right" vertical="center" indent="1"/>
    </xf>
    <xf numFmtId="0" fontId="9" fillId="3" borderId="16" xfId="0" applyFont="1" applyFill="1" applyBorder="1" applyAlignment="1">
      <alignment vertical="center"/>
    </xf>
    <xf numFmtId="168" fontId="22" fillId="0" borderId="16" xfId="1" applyNumberFormat="1" applyFont="1" applyFill="1" applyBorder="1" applyAlignment="1">
      <alignment horizontal="center" vertical="center" wrapText="1"/>
    </xf>
    <xf numFmtId="167" fontId="11" fillId="3" borderId="16" xfId="0" applyNumberFormat="1" applyFont="1" applyFill="1" applyBorder="1" applyAlignment="1">
      <alignment horizontal="left" vertical="center"/>
    </xf>
    <xf numFmtId="0" fontId="10" fillId="0" borderId="0" xfId="0" applyFont="1" applyAlignment="1">
      <alignment horizontal="left" vertical="center" readingOrder="1"/>
    </xf>
    <xf numFmtId="0" fontId="10" fillId="3" borderId="0" xfId="9" applyFont="1" applyFill="1" applyAlignment="1">
      <alignment vertical="center"/>
    </xf>
    <xf numFmtId="1" fontId="11" fillId="3" borderId="0" xfId="0" applyNumberFormat="1" applyFont="1" applyFill="1" applyAlignment="1">
      <alignment horizontal="left" vertical="center" wrapText="1" readingOrder="1"/>
    </xf>
    <xf numFmtId="168" fontId="22" fillId="0" borderId="15" xfId="1" applyNumberFormat="1" applyFont="1" applyFill="1" applyBorder="1" applyAlignment="1">
      <alignment vertical="center" wrapText="1"/>
    </xf>
    <xf numFmtId="168" fontId="11" fillId="0" borderId="0" xfId="0" applyNumberFormat="1" applyFont="1" applyAlignment="1">
      <alignment vertical="center" readingOrder="2"/>
    </xf>
    <xf numFmtId="0" fontId="11" fillId="3" borderId="0" xfId="9" applyFont="1" applyFill="1" applyAlignment="1">
      <alignment vertical="center" readingOrder="2"/>
    </xf>
    <xf numFmtId="168" fontId="11" fillId="0" borderId="0" xfId="9" applyNumberFormat="1" applyFont="1" applyAlignment="1">
      <alignment vertical="center" readingOrder="2"/>
    </xf>
    <xf numFmtId="168" fontId="11" fillId="0" borderId="0" xfId="9" applyNumberFormat="1" applyFont="1" applyAlignment="1">
      <alignment vertical="center"/>
    </xf>
    <xf numFmtId="168" fontId="11" fillId="3" borderId="0" xfId="9" applyNumberFormat="1" applyFont="1" applyFill="1" applyAlignment="1">
      <alignment vertical="center"/>
    </xf>
    <xf numFmtId="0" fontId="9" fillId="0" borderId="0" xfId="0" applyFont="1"/>
    <xf numFmtId="3" fontId="21" fillId="3" borderId="18" xfId="1" applyNumberFormat="1" applyFont="1" applyFill="1" applyBorder="1" applyAlignment="1">
      <alignment vertical="center"/>
    </xf>
    <xf numFmtId="1" fontId="11" fillId="0" borderId="0" xfId="9" applyNumberFormat="1" applyFont="1" applyAlignment="1">
      <alignment vertical="center"/>
    </xf>
    <xf numFmtId="168" fontId="11" fillId="3" borderId="13" xfId="1" applyNumberFormat="1" applyFont="1" applyFill="1" applyBorder="1" applyAlignment="1">
      <alignment horizontal="left" vertical="center" wrapText="1"/>
    </xf>
    <xf numFmtId="0" fontId="12" fillId="4" borderId="0" xfId="10" applyFont="1" applyFill="1" applyAlignment="1">
      <alignment horizontal="right" vertical="center" readingOrder="2"/>
    </xf>
    <xf numFmtId="0" fontId="13" fillId="4" borderId="0" xfId="10" applyFont="1" applyFill="1" applyAlignment="1">
      <alignment horizontal="center" vertical="center" wrapText="1"/>
    </xf>
    <xf numFmtId="0" fontId="10" fillId="0" borderId="0" xfId="10" applyFont="1" applyAlignment="1">
      <alignment horizontal="center" vertical="center"/>
    </xf>
    <xf numFmtId="168" fontId="11" fillId="0" borderId="0" xfId="1" applyNumberFormat="1" applyFont="1" applyFill="1" applyBorder="1" applyAlignment="1">
      <alignment vertical="center" wrapText="1"/>
    </xf>
    <xf numFmtId="1" fontId="15" fillId="0" borderId="0" xfId="6" applyNumberFormat="1" applyFont="1" applyAlignment="1">
      <alignment horizontal="left" vertical="center" wrapText="1"/>
    </xf>
    <xf numFmtId="0" fontId="4" fillId="0" borderId="8" xfId="0" applyFont="1" applyBorder="1" applyAlignment="1">
      <alignment horizontal="justify" vertical="center" wrapText="1"/>
    </xf>
    <xf numFmtId="3" fontId="16" fillId="3" borderId="11" xfId="0" applyNumberFormat="1" applyFont="1" applyFill="1" applyBorder="1" applyAlignment="1">
      <alignment vertical="center"/>
    </xf>
    <xf numFmtId="1" fontId="15" fillId="0" borderId="8" xfId="6" applyNumberFormat="1" applyFont="1" applyBorder="1" applyAlignment="1">
      <alignment horizontal="left" vertical="center" wrapText="1"/>
    </xf>
    <xf numFmtId="171" fontId="10" fillId="0" borderId="0" xfId="0" applyNumberFormat="1" applyFont="1"/>
    <xf numFmtId="164" fontId="10" fillId="0" borderId="0" xfId="0" applyNumberFormat="1" applyFont="1" applyAlignment="1">
      <alignment vertical="center"/>
    </xf>
    <xf numFmtId="0" fontId="9"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horizontal="center" vertical="center" readingOrder="1"/>
    </xf>
    <xf numFmtId="0" fontId="13" fillId="4" borderId="12" xfId="4" applyFont="1" applyFill="1" applyBorder="1" applyAlignment="1">
      <alignment horizontal="center" vertical="center" wrapText="1"/>
    </xf>
    <xf numFmtId="0" fontId="4" fillId="0" borderId="0" xfId="10" applyAlignment="1">
      <alignment horizontal="right" vertical="center"/>
    </xf>
    <xf numFmtId="0" fontId="12" fillId="4" borderId="1" xfId="4" applyFont="1" applyFill="1" applyBorder="1" applyAlignment="1">
      <alignment horizontal="center" vertical="center" wrapText="1"/>
    </xf>
    <xf numFmtId="0" fontId="14" fillId="0" borderId="15" xfId="7" applyFont="1" applyBorder="1" applyAlignment="1">
      <alignment vertical="center" wrapText="1"/>
    </xf>
    <xf numFmtId="0" fontId="23" fillId="0" borderId="15" xfId="7" applyFont="1" applyBorder="1" applyAlignment="1">
      <alignment vertical="center" wrapText="1"/>
    </xf>
    <xf numFmtId="0" fontId="22" fillId="0" borderId="0" xfId="7" applyFont="1" applyAlignment="1">
      <alignment vertical="center" wrapText="1"/>
    </xf>
    <xf numFmtId="0" fontId="14" fillId="0" borderId="22" xfId="7" applyFont="1" applyBorder="1" applyAlignment="1">
      <alignment vertical="center" wrapText="1"/>
    </xf>
    <xf numFmtId="0" fontId="23" fillId="0" borderId="21" xfId="7" applyFont="1" applyBorder="1" applyAlignment="1">
      <alignment vertical="center" wrapText="1"/>
    </xf>
    <xf numFmtId="167" fontId="11" fillId="3" borderId="0" xfId="0" applyNumberFormat="1" applyFont="1" applyFill="1" applyAlignment="1">
      <alignment horizontal="right" vertical="center" indent="1" readingOrder="2"/>
    </xf>
    <xf numFmtId="3" fontId="22" fillId="0" borderId="6" xfId="11" applyNumberFormat="1" applyFont="1" applyFill="1" applyBorder="1" applyAlignment="1">
      <alignment horizontal="center" vertical="center"/>
    </xf>
    <xf numFmtId="1" fontId="21" fillId="5" borderId="18" xfId="0" applyNumberFormat="1" applyFont="1" applyFill="1" applyBorder="1" applyAlignment="1">
      <alignment horizontal="right" vertical="center" indent="1"/>
    </xf>
    <xf numFmtId="168" fontId="10" fillId="5" borderId="0" xfId="13" applyNumberFormat="1" applyFont="1" applyFill="1" applyBorder="1" applyAlignment="1">
      <alignment horizontal="center" vertical="center"/>
    </xf>
    <xf numFmtId="168" fontId="11" fillId="5" borderId="0" xfId="13" applyNumberFormat="1" applyFont="1" applyFill="1" applyBorder="1" applyAlignment="1">
      <alignment horizontal="center" vertical="center"/>
    </xf>
    <xf numFmtId="168" fontId="11" fillId="5" borderId="14" xfId="13" applyNumberFormat="1" applyFont="1" applyFill="1" applyBorder="1" applyAlignment="1">
      <alignment horizontal="center" vertical="center"/>
    </xf>
    <xf numFmtId="1" fontId="11" fillId="5" borderId="0" xfId="4" applyNumberFormat="1" applyFont="1" applyFill="1" applyAlignment="1">
      <alignment horizontal="right" vertical="center" indent="1"/>
    </xf>
    <xf numFmtId="1" fontId="11" fillId="5" borderId="13" xfId="4" applyNumberFormat="1" applyFont="1" applyFill="1" applyBorder="1" applyAlignment="1">
      <alignment horizontal="right" vertical="center" indent="1"/>
    </xf>
    <xf numFmtId="0" fontId="34" fillId="0" borderId="0" xfId="9" applyFont="1" applyAlignment="1">
      <alignment horizontal="left" vertical="center" readingOrder="1"/>
    </xf>
    <xf numFmtId="169" fontId="21" fillId="5" borderId="0" xfId="1" applyNumberFormat="1" applyFont="1" applyFill="1" applyBorder="1" applyAlignment="1">
      <alignment horizontal="center" vertical="center"/>
    </xf>
    <xf numFmtId="49" fontId="5" fillId="5" borderId="0" xfId="9" applyNumberFormat="1" applyFont="1" applyFill="1" applyAlignment="1">
      <alignment horizontal="left" vertical="center" wrapText="1"/>
    </xf>
    <xf numFmtId="0" fontId="14" fillId="0" borderId="15" xfId="7" applyFont="1" applyBorder="1" applyAlignment="1">
      <alignment horizontal="right" vertical="center" wrapText="1" indent="3"/>
    </xf>
    <xf numFmtId="0" fontId="14" fillId="0" borderId="15" xfId="7" applyFont="1" applyBorder="1" applyAlignment="1">
      <alignment horizontal="left" vertical="center" wrapText="1" indent="3"/>
    </xf>
    <xf numFmtId="0" fontId="14" fillId="0" borderId="0" xfId="7" applyFont="1" applyAlignment="1">
      <alignment horizontal="right" vertical="center" wrapText="1" indent="3"/>
    </xf>
    <xf numFmtId="2" fontId="10" fillId="3" borderId="14" xfId="20" applyNumberFormat="1" applyFont="1" applyFill="1" applyBorder="1" applyAlignment="1">
      <alignment horizontal="right" vertical="center" indent="3" readingOrder="2"/>
    </xf>
    <xf numFmtId="0" fontId="14" fillId="0" borderId="0" xfId="7" applyFont="1" applyAlignment="1">
      <alignment horizontal="left" vertical="center" wrapText="1" indent="3"/>
    </xf>
    <xf numFmtId="2" fontId="10" fillId="3" borderId="14" xfId="20" applyNumberFormat="1" applyFont="1" applyFill="1" applyBorder="1" applyAlignment="1">
      <alignment horizontal="left" vertical="center" indent="3" readingOrder="2"/>
    </xf>
    <xf numFmtId="0" fontId="12" fillId="4" borderId="1" xfId="0" applyFont="1" applyFill="1" applyBorder="1" applyAlignment="1">
      <alignment horizontal="center" vertical="center" wrapText="1"/>
    </xf>
    <xf numFmtId="0" fontId="13" fillId="4" borderId="1" xfId="0" applyFont="1" applyFill="1" applyBorder="1" applyAlignment="1">
      <alignment horizontal="center" vertical="center"/>
    </xf>
    <xf numFmtId="0" fontId="13" fillId="4" borderId="1" xfId="0" applyFont="1" applyFill="1" applyBorder="1" applyAlignment="1">
      <alignment horizontal="center" vertical="center" wrapText="1"/>
    </xf>
    <xf numFmtId="0" fontId="35" fillId="2" borderId="0" xfId="21" applyFont="1" applyFill="1" applyAlignment="1">
      <alignment vertical="center"/>
    </xf>
    <xf numFmtId="167" fontId="11" fillId="3" borderId="0" xfId="1" applyNumberFormat="1" applyFont="1" applyFill="1" applyBorder="1" applyAlignment="1">
      <alignment horizontal="center" vertical="center"/>
    </xf>
    <xf numFmtId="167" fontId="11" fillId="5" borderId="0" xfId="1" applyNumberFormat="1" applyFont="1" applyFill="1" applyBorder="1" applyAlignment="1">
      <alignment horizontal="center" vertical="center"/>
    </xf>
    <xf numFmtId="167" fontId="10" fillId="5" borderId="0" xfId="1" applyNumberFormat="1" applyFont="1" applyFill="1" applyBorder="1" applyAlignment="1">
      <alignment horizontal="center" vertical="center"/>
    </xf>
    <xf numFmtId="167" fontId="22" fillId="5" borderId="16" xfId="1" applyNumberFormat="1" applyFont="1" applyFill="1" applyBorder="1" applyAlignment="1">
      <alignment horizontal="center" vertical="center" wrapText="1"/>
    </xf>
    <xf numFmtId="168" fontId="22" fillId="3" borderId="3" xfId="1" applyNumberFormat="1" applyFont="1" applyFill="1" applyBorder="1" applyAlignment="1">
      <alignment horizontal="left" vertical="center" wrapText="1"/>
    </xf>
    <xf numFmtId="0" fontId="9" fillId="3" borderId="28" xfId="4" applyFont="1" applyFill="1" applyBorder="1" applyAlignment="1">
      <alignment vertical="center" wrapText="1"/>
    </xf>
    <xf numFmtId="0" fontId="23" fillId="3" borderId="10" xfId="4" applyFont="1" applyFill="1" applyBorder="1" applyAlignment="1">
      <alignment vertical="center" wrapText="1"/>
    </xf>
    <xf numFmtId="168" fontId="22" fillId="3" borderId="8" xfId="1" applyNumberFormat="1" applyFont="1" applyFill="1" applyBorder="1" applyAlignment="1">
      <alignment horizontal="right" vertical="center" wrapText="1"/>
    </xf>
    <xf numFmtId="168" fontId="11" fillId="0" borderId="0" xfId="1" applyNumberFormat="1" applyFont="1" applyFill="1" applyBorder="1" applyAlignment="1">
      <alignment horizontal="center" vertical="center"/>
    </xf>
    <xf numFmtId="0" fontId="13" fillId="4" borderId="8" xfId="0" applyFont="1" applyFill="1" applyBorder="1" applyAlignment="1">
      <alignment horizontal="center" vertical="center"/>
    </xf>
    <xf numFmtId="168" fontId="11" fillId="0" borderId="14" xfId="1" applyNumberFormat="1" applyFont="1" applyFill="1" applyBorder="1" applyAlignment="1">
      <alignment horizontal="center" vertical="center"/>
    </xf>
    <xf numFmtId="169" fontId="11" fillId="0" borderId="0" xfId="1" applyNumberFormat="1" applyFont="1" applyFill="1" applyBorder="1" applyAlignment="1">
      <alignment horizontal="center" vertical="center"/>
    </xf>
    <xf numFmtId="0" fontId="22" fillId="3" borderId="0" xfId="4" applyFont="1" applyFill="1" applyAlignment="1">
      <alignment vertical="center" wrapText="1"/>
    </xf>
    <xf numFmtId="0" fontId="22" fillId="0" borderId="14" xfId="7" applyFont="1" applyBorder="1" applyAlignment="1">
      <alignment vertical="center" wrapText="1"/>
    </xf>
    <xf numFmtId="0" fontId="9" fillId="2" borderId="5" xfId="9" applyFont="1" applyFill="1" applyBorder="1" applyAlignment="1">
      <alignment vertical="center" readingOrder="2"/>
    </xf>
    <xf numFmtId="0" fontId="9" fillId="3" borderId="15" xfId="9" applyFont="1" applyFill="1" applyBorder="1" applyAlignment="1">
      <alignment vertical="center" readingOrder="2"/>
    </xf>
    <xf numFmtId="0" fontId="14" fillId="0" borderId="15" xfId="7" applyFont="1" applyBorder="1" applyAlignment="1">
      <alignment horizontal="right" vertical="center" wrapText="1"/>
    </xf>
    <xf numFmtId="0" fontId="9" fillId="2" borderId="15" xfId="9" applyFont="1" applyFill="1" applyBorder="1" applyAlignment="1">
      <alignment vertical="center" readingOrder="2"/>
    </xf>
    <xf numFmtId="167" fontId="10" fillId="5" borderId="0" xfId="9" applyNumberFormat="1" applyFont="1" applyFill="1" applyAlignment="1">
      <alignment horizontal="right" vertical="center" indent="1"/>
    </xf>
    <xf numFmtId="167" fontId="10" fillId="5" borderId="0" xfId="7" applyNumberFormat="1" applyFont="1" applyFill="1" applyAlignment="1">
      <alignment horizontal="right" vertical="center" indent="1"/>
    </xf>
    <xf numFmtId="167" fontId="11" fillId="5" borderId="0" xfId="7" applyNumberFormat="1" applyFont="1" applyFill="1" applyAlignment="1">
      <alignment horizontal="right" vertical="center" indent="1"/>
    </xf>
    <xf numFmtId="0" fontId="4" fillId="0" borderId="9" xfId="0" applyFont="1" applyBorder="1" applyAlignment="1">
      <alignment horizontal="justify" vertical="center" wrapText="1"/>
    </xf>
    <xf numFmtId="3" fontId="15" fillId="0" borderId="5" xfId="1" applyNumberFormat="1" applyFont="1" applyFill="1" applyBorder="1" applyAlignment="1">
      <alignment vertical="center" wrapText="1"/>
    </xf>
    <xf numFmtId="3" fontId="16" fillId="3" borderId="18" xfId="1" applyNumberFormat="1" applyFont="1" applyFill="1" applyBorder="1" applyAlignment="1">
      <alignment vertical="center"/>
    </xf>
    <xf numFmtId="3" fontId="16" fillId="3" borderId="18" xfId="0" applyNumberFormat="1" applyFont="1" applyFill="1" applyBorder="1" applyAlignment="1">
      <alignment vertical="center"/>
    </xf>
    <xf numFmtId="3" fontId="16" fillId="3" borderId="7" xfId="0" applyNumberFormat="1" applyFont="1" applyFill="1" applyBorder="1" applyAlignment="1">
      <alignment vertical="center"/>
    </xf>
    <xf numFmtId="1" fontId="15" fillId="0" borderId="18" xfId="6" applyNumberFormat="1" applyFont="1" applyBorder="1" applyAlignment="1">
      <alignment horizontal="left" vertical="center" wrapText="1"/>
    </xf>
    <xf numFmtId="0" fontId="11" fillId="0" borderId="0" xfId="14" applyFont="1" applyFill="1" applyBorder="1" applyAlignment="1">
      <alignment horizontal="center" vertical="center"/>
    </xf>
    <xf numFmtId="0" fontId="11" fillId="0" borderId="0" xfId="0" applyFont="1" applyAlignment="1">
      <alignment horizontal="left" vertical="center" wrapText="1"/>
    </xf>
    <xf numFmtId="0" fontId="4" fillId="0" borderId="0" xfId="9" applyAlignment="1">
      <alignment vertical="center" wrapText="1"/>
    </xf>
    <xf numFmtId="0" fontId="10" fillId="0" borderId="0" xfId="9" applyFont="1" applyAlignment="1">
      <alignment vertical="center" wrapText="1" readingOrder="2"/>
    </xf>
    <xf numFmtId="0" fontId="4" fillId="0" borderId="0" xfId="9" applyAlignment="1">
      <alignment vertical="center"/>
    </xf>
    <xf numFmtId="0" fontId="10" fillId="0" borderId="0" xfId="10" applyFont="1" applyAlignment="1">
      <alignment horizontal="right" vertical="center"/>
    </xf>
    <xf numFmtId="168" fontId="10" fillId="0" borderId="0" xfId="1" applyNumberFormat="1" applyFont="1" applyFill="1" applyBorder="1" applyAlignment="1">
      <alignment horizontal="center" vertical="center"/>
    </xf>
    <xf numFmtId="168" fontId="10" fillId="0" borderId="0" xfId="1" applyNumberFormat="1" applyFont="1" applyFill="1" applyAlignment="1">
      <alignment vertical="center"/>
    </xf>
    <xf numFmtId="168" fontId="16" fillId="0" borderId="0" xfId="1" applyNumberFormat="1" applyFont="1" applyFill="1" applyBorder="1" applyAlignment="1">
      <alignment horizontal="right" vertical="center"/>
    </xf>
    <xf numFmtId="169" fontId="11" fillId="5" borderId="18" xfId="1" applyNumberFormat="1" applyFont="1" applyFill="1" applyBorder="1" applyAlignment="1">
      <alignment horizontal="center" vertical="center"/>
    </xf>
    <xf numFmtId="169" fontId="10" fillId="5" borderId="0" xfId="13" applyNumberFormat="1" applyFont="1" applyFill="1" applyBorder="1" applyAlignment="1">
      <alignment horizontal="center" vertical="center"/>
    </xf>
    <xf numFmtId="169" fontId="11" fillId="5" borderId="0" xfId="13" applyNumberFormat="1" applyFont="1" applyFill="1" applyBorder="1" applyAlignment="1">
      <alignment horizontal="center" vertical="center"/>
    </xf>
    <xf numFmtId="169" fontId="11" fillId="5" borderId="14" xfId="13" applyNumberFormat="1" applyFont="1" applyFill="1" applyBorder="1" applyAlignment="1">
      <alignment horizontal="center" vertical="center"/>
    </xf>
    <xf numFmtId="169" fontId="11" fillId="5" borderId="0" xfId="1" applyNumberFormat="1" applyFont="1" applyFill="1" applyBorder="1" applyAlignment="1">
      <alignment horizontal="center" vertical="center" wrapText="1"/>
    </xf>
    <xf numFmtId="169" fontId="11" fillId="5" borderId="13" xfId="1" applyNumberFormat="1" applyFont="1" applyFill="1" applyBorder="1" applyAlignment="1">
      <alignment horizontal="center" vertical="center" wrapText="1"/>
    </xf>
    <xf numFmtId="0" fontId="23" fillId="0" borderId="18" xfId="6" applyFont="1" applyBorder="1" applyAlignment="1">
      <alignment vertical="center" wrapText="1"/>
    </xf>
    <xf numFmtId="167" fontId="11" fillId="3" borderId="0" xfId="9" applyNumberFormat="1" applyFont="1" applyFill="1" applyAlignment="1">
      <alignment horizontal="right" vertical="center" indent="1" readingOrder="2"/>
    </xf>
    <xf numFmtId="167" fontId="11" fillId="3" borderId="13" xfId="9" applyNumberFormat="1" applyFont="1" applyFill="1" applyBorder="1" applyAlignment="1">
      <alignment horizontal="right" vertical="center" indent="1" readingOrder="2"/>
    </xf>
    <xf numFmtId="168" fontId="10" fillId="0" borderId="0" xfId="1" applyNumberFormat="1" applyFont="1" applyFill="1" applyBorder="1" applyAlignment="1">
      <alignment horizontal="right" vertical="center" wrapText="1"/>
    </xf>
    <xf numFmtId="3" fontId="22" fillId="0" borderId="5" xfId="1" applyNumberFormat="1" applyFont="1" applyFill="1" applyBorder="1" applyAlignment="1">
      <alignment vertical="center" wrapText="1"/>
    </xf>
    <xf numFmtId="0" fontId="4" fillId="0" borderId="5" xfId="0" applyFont="1" applyBorder="1" applyAlignment="1">
      <alignment horizontal="justify" vertical="center" wrapText="1"/>
    </xf>
    <xf numFmtId="0" fontId="4" fillId="0" borderId="15" xfId="0" applyFont="1" applyBorder="1" applyAlignment="1">
      <alignment horizontal="justify" vertical="center" wrapText="1"/>
    </xf>
    <xf numFmtId="3" fontId="21" fillId="0" borderId="0" xfId="1" applyNumberFormat="1" applyFont="1" applyFill="1" applyBorder="1" applyAlignment="1">
      <alignment vertical="center"/>
    </xf>
    <xf numFmtId="168" fontId="21" fillId="0" borderId="0" xfId="1" applyNumberFormat="1" applyFont="1" applyFill="1" applyBorder="1" applyAlignment="1">
      <alignment horizontal="center" vertical="center"/>
    </xf>
    <xf numFmtId="168" fontId="11" fillId="0" borderId="13" xfId="1" applyNumberFormat="1" applyFont="1" applyFill="1" applyBorder="1" applyAlignment="1">
      <alignment horizontal="right" vertical="center" wrapText="1"/>
    </xf>
    <xf numFmtId="167" fontId="23" fillId="0" borderId="20" xfId="7" applyNumberFormat="1" applyFont="1" applyBorder="1" applyAlignment="1">
      <alignment horizontal="right" vertical="center" wrapText="1"/>
    </xf>
    <xf numFmtId="167" fontId="11" fillId="5" borderId="13" xfId="7" applyNumberFormat="1" applyFont="1" applyFill="1" applyBorder="1" applyAlignment="1">
      <alignment horizontal="right" vertical="center" indent="1"/>
    </xf>
    <xf numFmtId="1" fontId="21" fillId="3" borderId="13" xfId="9" applyNumberFormat="1" applyFont="1" applyFill="1" applyBorder="1" applyAlignment="1">
      <alignment horizontal="left" vertical="center"/>
    </xf>
    <xf numFmtId="168" fontId="15" fillId="0" borderId="0" xfId="13" applyNumberFormat="1" applyFont="1" applyFill="1" applyBorder="1" applyAlignment="1">
      <alignment vertical="center" wrapText="1"/>
    </xf>
    <xf numFmtId="168" fontId="22" fillId="0" borderId="0" xfId="13" applyNumberFormat="1" applyFont="1" applyFill="1" applyBorder="1" applyAlignment="1">
      <alignment vertical="center" wrapText="1"/>
    </xf>
    <xf numFmtId="168" fontId="21" fillId="0" borderId="0" xfId="1" applyNumberFormat="1" applyFont="1" applyFill="1" applyBorder="1" applyAlignment="1">
      <alignment horizontal="right" vertical="center"/>
    </xf>
    <xf numFmtId="168" fontId="15" fillId="0" borderId="0" xfId="1" applyNumberFormat="1" applyFont="1" applyFill="1" applyBorder="1" applyAlignment="1">
      <alignment horizontal="right" vertical="center" wrapText="1"/>
    </xf>
    <xf numFmtId="168" fontId="22" fillId="0" borderId="0" xfId="1" applyNumberFormat="1" applyFont="1" applyFill="1" applyBorder="1" applyAlignment="1">
      <alignment horizontal="right" vertical="center" wrapText="1"/>
    </xf>
    <xf numFmtId="168" fontId="15" fillId="0" borderId="0" xfId="1" applyNumberFormat="1" applyFont="1" applyFill="1" applyBorder="1" applyAlignment="1">
      <alignment horizontal="center" vertical="center" wrapText="1"/>
    </xf>
    <xf numFmtId="168" fontId="16" fillId="0" borderId="0" xfId="1" applyNumberFormat="1" applyFont="1" applyFill="1" applyBorder="1" applyAlignment="1">
      <alignment horizontal="center" vertical="center"/>
    </xf>
    <xf numFmtId="1" fontId="10" fillId="0" borderId="0" xfId="9" applyNumberFormat="1" applyFont="1" applyAlignment="1">
      <alignment vertical="center"/>
    </xf>
    <xf numFmtId="0" fontId="15" fillId="0" borderId="0" xfId="7" applyFont="1" applyAlignment="1">
      <alignment horizontal="left" vertical="center" wrapText="1" indent="1"/>
    </xf>
    <xf numFmtId="0" fontId="14" fillId="0" borderId="0" xfId="7" applyFont="1" applyAlignment="1">
      <alignment horizontal="right" vertical="center" wrapText="1" indent="2"/>
    </xf>
    <xf numFmtId="0" fontId="4" fillId="0" borderId="0" xfId="9" applyAlignment="1">
      <alignment horizontal="right" vertical="center" wrapText="1"/>
    </xf>
    <xf numFmtId="0" fontId="13" fillId="4" borderId="0" xfId="10" applyFont="1" applyFill="1" applyAlignment="1">
      <alignment horizontal="center" vertical="center"/>
    </xf>
    <xf numFmtId="165" fontId="11" fillId="3" borderId="0" xfId="1" applyFont="1" applyFill="1" applyAlignment="1">
      <alignment vertical="center"/>
    </xf>
    <xf numFmtId="0" fontId="11" fillId="3" borderId="0" xfId="0" applyFont="1" applyFill="1" applyAlignment="1">
      <alignment horizontal="center" vertical="center" readingOrder="1"/>
    </xf>
    <xf numFmtId="0" fontId="11" fillId="2" borderId="0" xfId="9" applyFont="1" applyFill="1" applyAlignment="1">
      <alignment horizontal="center" vertical="center" readingOrder="1"/>
    </xf>
    <xf numFmtId="168" fontId="9" fillId="3" borderId="0" xfId="10" applyNumberFormat="1" applyFont="1" applyFill="1" applyAlignment="1">
      <alignment vertical="center"/>
    </xf>
    <xf numFmtId="171" fontId="11" fillId="0" borderId="0" xfId="1" applyNumberFormat="1" applyFont="1" applyFill="1" applyBorder="1" applyAlignment="1">
      <alignment vertical="center" wrapText="1"/>
    </xf>
    <xf numFmtId="0" fontId="43" fillId="2" borderId="0" xfId="0" applyFont="1" applyFill="1" applyAlignment="1">
      <alignment horizontal="right" vertical="center" readingOrder="2"/>
    </xf>
    <xf numFmtId="0" fontId="34" fillId="0" borderId="0" xfId="0" applyFont="1" applyAlignment="1">
      <alignment horizontal="left" vertical="center" readingOrder="1"/>
    </xf>
    <xf numFmtId="0" fontId="11" fillId="2" borderId="0" xfId="9" applyFont="1" applyFill="1" applyAlignment="1">
      <alignment horizontal="center" vertical="center"/>
    </xf>
    <xf numFmtId="0" fontId="10" fillId="2" borderId="0" xfId="9" applyFont="1" applyFill="1" applyAlignment="1">
      <alignment horizontal="left" vertical="center" readingOrder="1"/>
    </xf>
    <xf numFmtId="168" fontId="11" fillId="3" borderId="18" xfId="8" applyNumberFormat="1" applyFont="1" applyFill="1" applyBorder="1" applyAlignment="1">
      <alignment horizontal="center" vertical="center"/>
    </xf>
    <xf numFmtId="168" fontId="10" fillId="3" borderId="0" xfId="8" applyNumberFormat="1" applyFont="1" applyFill="1" applyBorder="1" applyAlignment="1">
      <alignment horizontal="center" vertical="center"/>
    </xf>
    <xf numFmtId="3" fontId="21" fillId="3" borderId="0" xfId="8" applyNumberFormat="1" applyFont="1" applyFill="1" applyBorder="1" applyAlignment="1">
      <alignment vertical="center"/>
    </xf>
    <xf numFmtId="3" fontId="21" fillId="3" borderId="0" xfId="9" applyNumberFormat="1" applyFont="1" applyFill="1" applyAlignment="1">
      <alignment horizontal="right" vertical="center"/>
    </xf>
    <xf numFmtId="168" fontId="11" fillId="0" borderId="0" xfId="0" applyNumberFormat="1" applyFont="1" applyAlignment="1">
      <alignment horizontal="center" vertical="center"/>
    </xf>
    <xf numFmtId="167" fontId="11" fillId="3" borderId="0" xfId="9" applyNumberFormat="1" applyFont="1" applyFill="1" applyAlignment="1">
      <alignment horizontal="right" vertical="center" indent="1"/>
    </xf>
    <xf numFmtId="168" fontId="22" fillId="0" borderId="26" xfId="1" applyNumberFormat="1" applyFont="1" applyFill="1" applyBorder="1" applyAlignment="1">
      <alignment vertical="center" wrapText="1"/>
    </xf>
    <xf numFmtId="3" fontId="16" fillId="3" borderId="16" xfId="1" applyNumberFormat="1" applyFont="1" applyFill="1" applyBorder="1" applyAlignment="1">
      <alignment vertical="center"/>
    </xf>
    <xf numFmtId="3" fontId="16" fillId="3" borderId="32" xfId="1" applyNumberFormat="1" applyFont="1" applyFill="1" applyBorder="1" applyAlignment="1">
      <alignment vertical="center"/>
    </xf>
    <xf numFmtId="3" fontId="21" fillId="0" borderId="16" xfId="1" applyNumberFormat="1" applyFont="1" applyFill="1" applyBorder="1" applyAlignment="1">
      <alignment vertical="center"/>
    </xf>
    <xf numFmtId="3" fontId="16" fillId="0" borderId="0" xfId="1" applyNumberFormat="1" applyFont="1" applyFill="1" applyBorder="1" applyAlignment="1">
      <alignment vertical="center"/>
    </xf>
    <xf numFmtId="168" fontId="15" fillId="0" borderId="15" xfId="1" applyNumberFormat="1" applyFont="1" applyFill="1" applyBorder="1" applyAlignment="1">
      <alignment vertical="center" wrapText="1"/>
    </xf>
    <xf numFmtId="168" fontId="10" fillId="0" borderId="0" xfId="8" applyNumberFormat="1" applyFont="1" applyFill="1" applyBorder="1" applyAlignment="1">
      <alignment horizontal="center" vertical="center"/>
    </xf>
    <xf numFmtId="167" fontId="10" fillId="3" borderId="0" xfId="1" applyNumberFormat="1" applyFont="1" applyFill="1" applyBorder="1" applyAlignment="1">
      <alignment horizontal="center" vertical="center"/>
    </xf>
    <xf numFmtId="168" fontId="11" fillId="3" borderId="16" xfId="1" applyNumberFormat="1" applyFont="1" applyFill="1" applyBorder="1" applyAlignment="1">
      <alignment horizontal="center" vertical="center"/>
    </xf>
    <xf numFmtId="168" fontId="10" fillId="3" borderId="0" xfId="1" applyNumberFormat="1" applyFont="1" applyFill="1" applyBorder="1" applyAlignment="1">
      <alignment horizontal="center" vertical="center"/>
    </xf>
    <xf numFmtId="169" fontId="11" fillId="0" borderId="14" xfId="1" applyNumberFormat="1" applyFont="1" applyFill="1" applyBorder="1" applyAlignment="1">
      <alignment horizontal="center" vertical="center"/>
    </xf>
    <xf numFmtId="169" fontId="11" fillId="0" borderId="13" xfId="1" applyNumberFormat="1" applyFont="1" applyFill="1" applyBorder="1" applyAlignment="1">
      <alignment horizontal="center" vertical="center"/>
    </xf>
    <xf numFmtId="169" fontId="10" fillId="0" borderId="0" xfId="1" applyNumberFormat="1" applyFont="1" applyFill="1" applyBorder="1" applyAlignment="1">
      <alignment horizontal="center" vertical="center"/>
    </xf>
    <xf numFmtId="168" fontId="11" fillId="0" borderId="13" xfId="1" applyNumberFormat="1" applyFont="1" applyFill="1" applyBorder="1" applyAlignment="1">
      <alignment horizontal="center" vertical="center"/>
    </xf>
    <xf numFmtId="167" fontId="11" fillId="3" borderId="14" xfId="1" applyNumberFormat="1" applyFont="1" applyFill="1" applyBorder="1" applyAlignment="1">
      <alignment horizontal="center" vertical="center"/>
    </xf>
    <xf numFmtId="167" fontId="11" fillId="3" borderId="16" xfId="1" applyNumberFormat="1" applyFont="1" applyFill="1" applyBorder="1" applyAlignment="1">
      <alignment horizontal="center" vertical="center"/>
    </xf>
    <xf numFmtId="168" fontId="22" fillId="0" borderId="14" xfId="13" applyNumberFormat="1" applyFont="1" applyFill="1" applyBorder="1" applyAlignment="1">
      <alignment vertical="center" wrapText="1"/>
    </xf>
    <xf numFmtId="168" fontId="16" fillId="0" borderId="14" xfId="1" applyNumberFormat="1" applyFont="1" applyFill="1" applyBorder="1" applyAlignment="1">
      <alignment horizontal="right" vertical="center"/>
    </xf>
    <xf numFmtId="168" fontId="16" fillId="3" borderId="0" xfId="1" applyNumberFormat="1" applyFont="1" applyFill="1" applyBorder="1" applyAlignment="1">
      <alignment horizontal="right" vertical="center"/>
    </xf>
    <xf numFmtId="168" fontId="21" fillId="3" borderId="14" xfId="1" applyNumberFormat="1" applyFont="1" applyFill="1" applyBorder="1" applyAlignment="1">
      <alignment horizontal="right" vertical="center"/>
    </xf>
    <xf numFmtId="168" fontId="21" fillId="3" borderId="13" xfId="1" applyNumberFormat="1" applyFont="1" applyFill="1" applyBorder="1" applyAlignment="1">
      <alignment horizontal="right" vertical="center"/>
    </xf>
    <xf numFmtId="168" fontId="21" fillId="3" borderId="20" xfId="1" applyNumberFormat="1" applyFont="1" applyFill="1" applyBorder="1" applyAlignment="1">
      <alignment horizontal="right" vertical="center"/>
    </xf>
    <xf numFmtId="168" fontId="21" fillId="3" borderId="33" xfId="1" applyNumberFormat="1" applyFont="1" applyFill="1" applyBorder="1" applyAlignment="1">
      <alignment horizontal="right" vertical="center"/>
    </xf>
    <xf numFmtId="168" fontId="11" fillId="0" borderId="0" xfId="1" applyNumberFormat="1" applyFont="1" applyBorder="1" applyAlignment="1">
      <alignment horizontal="center" vertical="center"/>
    </xf>
    <xf numFmtId="37" fontId="11" fillId="0" borderId="0" xfId="1" applyNumberFormat="1" applyFont="1" applyBorder="1" applyAlignment="1">
      <alignment horizontal="center" vertical="center"/>
    </xf>
    <xf numFmtId="1" fontId="11" fillId="0" borderId="0" xfId="7" applyNumberFormat="1" applyFont="1" applyAlignment="1">
      <alignment horizontal="center" vertical="center" wrapText="1"/>
    </xf>
    <xf numFmtId="37" fontId="11" fillId="3" borderId="0" xfId="1" applyNumberFormat="1" applyFont="1" applyFill="1" applyBorder="1" applyAlignment="1">
      <alignment horizontal="center" vertical="center" wrapText="1"/>
    </xf>
    <xf numFmtId="37" fontId="11" fillId="3" borderId="0" xfId="1" applyNumberFormat="1" applyFont="1" applyFill="1" applyBorder="1" applyAlignment="1">
      <alignment horizontal="center" vertical="center"/>
    </xf>
    <xf numFmtId="1" fontId="10" fillId="0" borderId="0" xfId="7" applyNumberFormat="1" applyFont="1" applyAlignment="1">
      <alignment horizontal="center" vertical="center" wrapText="1"/>
    </xf>
    <xf numFmtId="168" fontId="11" fillId="0" borderId="0" xfId="1" applyNumberFormat="1" applyFont="1" applyFill="1" applyBorder="1" applyAlignment="1">
      <alignment horizontal="center" vertical="center" wrapText="1"/>
    </xf>
    <xf numFmtId="37" fontId="10" fillId="3" borderId="0" xfId="1" applyNumberFormat="1" applyFont="1" applyFill="1" applyBorder="1" applyAlignment="1">
      <alignment horizontal="center" vertical="center"/>
    </xf>
    <xf numFmtId="37" fontId="10" fillId="3" borderId="13" xfId="1" applyNumberFormat="1" applyFont="1" applyFill="1" applyBorder="1" applyAlignment="1">
      <alignment horizontal="center" vertical="center"/>
    </xf>
    <xf numFmtId="168" fontId="11" fillId="0" borderId="13" xfId="1" applyNumberFormat="1" applyFont="1" applyBorder="1" applyAlignment="1">
      <alignment horizontal="right" vertical="center"/>
    </xf>
    <xf numFmtId="168" fontId="11" fillId="3" borderId="0" xfId="1" applyNumberFormat="1" applyFont="1" applyFill="1" applyBorder="1" applyAlignment="1">
      <alignment horizontal="right" vertical="center" wrapText="1"/>
    </xf>
    <xf numFmtId="168" fontId="11" fillId="0" borderId="13" xfId="1" applyNumberFormat="1" applyFont="1" applyFill="1" applyBorder="1" applyAlignment="1">
      <alignment vertical="center" wrapText="1"/>
    </xf>
    <xf numFmtId="168" fontId="10" fillId="0" borderId="0" xfId="1" applyNumberFormat="1" applyFont="1" applyFill="1" applyBorder="1" applyAlignment="1">
      <alignment horizontal="center" vertical="center" wrapText="1"/>
    </xf>
    <xf numFmtId="168" fontId="10" fillId="0" borderId="13" xfId="1" applyNumberFormat="1" applyFont="1" applyFill="1" applyBorder="1" applyAlignment="1">
      <alignment horizontal="center" vertical="center" wrapText="1"/>
    </xf>
    <xf numFmtId="168" fontId="10" fillId="0" borderId="0" xfId="1" applyNumberFormat="1" applyFont="1" applyBorder="1" applyAlignment="1">
      <alignment horizontal="right" vertical="center"/>
    </xf>
    <xf numFmtId="168" fontId="10" fillId="0" borderId="13" xfId="1" applyNumberFormat="1" applyFont="1" applyBorder="1" applyAlignment="1">
      <alignment horizontal="right" vertical="center"/>
    </xf>
    <xf numFmtId="167" fontId="10" fillId="3" borderId="0" xfId="9" applyNumberFormat="1" applyFont="1" applyFill="1" applyAlignment="1">
      <alignment horizontal="right" vertical="center" indent="1" readingOrder="2"/>
    </xf>
    <xf numFmtId="167" fontId="10" fillId="3" borderId="0" xfId="9" applyNumberFormat="1" applyFont="1" applyFill="1" applyAlignment="1">
      <alignment horizontal="right" vertical="center" indent="1"/>
    </xf>
    <xf numFmtId="168" fontId="22" fillId="0" borderId="14" xfId="1" applyNumberFormat="1" applyFont="1" applyFill="1" applyBorder="1" applyAlignment="1">
      <alignment vertical="center"/>
    </xf>
    <xf numFmtId="168" fontId="22" fillId="0" borderId="13" xfId="1" applyNumberFormat="1" applyFont="1" applyFill="1" applyBorder="1" applyAlignment="1">
      <alignment vertical="center"/>
    </xf>
    <xf numFmtId="168" fontId="15" fillId="0" borderId="0" xfId="1" applyNumberFormat="1" applyFont="1" applyFill="1" applyBorder="1" applyAlignment="1">
      <alignment vertical="center"/>
    </xf>
    <xf numFmtId="169" fontId="21" fillId="3" borderId="13" xfId="1" applyNumberFormat="1" applyFont="1" applyFill="1" applyBorder="1" applyAlignment="1">
      <alignment horizontal="center" vertical="center"/>
    </xf>
    <xf numFmtId="169" fontId="21" fillId="3" borderId="14" xfId="1" applyNumberFormat="1" applyFont="1" applyFill="1" applyBorder="1" applyAlignment="1">
      <alignment horizontal="center" vertical="center"/>
    </xf>
    <xf numFmtId="169" fontId="16" fillId="3" borderId="0" xfId="1" applyNumberFormat="1" applyFont="1" applyFill="1" applyBorder="1" applyAlignment="1">
      <alignment horizontal="center" vertical="center"/>
    </xf>
    <xf numFmtId="167" fontId="11" fillId="3" borderId="14" xfId="0" applyNumberFormat="1" applyFont="1" applyFill="1" applyBorder="1" applyAlignment="1">
      <alignment horizontal="right" vertical="center" indent="1" readingOrder="2"/>
    </xf>
    <xf numFmtId="167" fontId="11" fillId="3" borderId="13" xfId="0" applyNumberFormat="1" applyFont="1" applyFill="1" applyBorder="1" applyAlignment="1">
      <alignment horizontal="right" vertical="center" indent="1" readingOrder="2"/>
    </xf>
    <xf numFmtId="167" fontId="10" fillId="3" borderId="0" xfId="0" applyNumberFormat="1" applyFont="1" applyFill="1" applyAlignment="1">
      <alignment horizontal="right" vertical="center" indent="1" readingOrder="2"/>
    </xf>
    <xf numFmtId="168" fontId="11" fillId="0" borderId="0" xfId="1" applyNumberFormat="1" applyFont="1" applyFill="1" applyAlignment="1">
      <alignment vertical="center"/>
    </xf>
    <xf numFmtId="168" fontId="11" fillId="0" borderId="14" xfId="1" applyNumberFormat="1" applyFont="1" applyFill="1" applyBorder="1" applyAlignment="1">
      <alignment vertical="center"/>
    </xf>
    <xf numFmtId="0" fontId="9" fillId="0" borderId="0" xfId="10" applyFont="1" applyAlignment="1">
      <alignment horizontal="center" vertical="center" wrapText="1"/>
    </xf>
    <xf numFmtId="0" fontId="11" fillId="0" borderId="0" xfId="10" applyFont="1" applyAlignment="1">
      <alignment horizontal="center" vertical="center"/>
    </xf>
    <xf numFmtId="0" fontId="10" fillId="0" borderId="0" xfId="10" applyFont="1" applyAlignment="1">
      <alignment horizontal="right" vertical="center" wrapText="1"/>
    </xf>
    <xf numFmtId="0" fontId="11" fillId="0" borderId="0" xfId="10" applyFont="1" applyAlignment="1">
      <alignment horizontal="center" vertical="center" wrapText="1"/>
    </xf>
    <xf numFmtId="0" fontId="20" fillId="0" borderId="0" xfId="10" applyFont="1" applyAlignment="1">
      <alignment horizontal="right" vertical="center"/>
    </xf>
    <xf numFmtId="0" fontId="12" fillId="4" borderId="0" xfId="10" applyFont="1" applyFill="1" applyAlignment="1">
      <alignment horizontal="center" vertical="center" wrapText="1" readingOrder="2"/>
    </xf>
    <xf numFmtId="0" fontId="45" fillId="4" borderId="0" xfId="10" applyFont="1" applyFill="1" applyAlignment="1">
      <alignment horizontal="right" vertical="center" wrapText="1"/>
    </xf>
    <xf numFmtId="0" fontId="9" fillId="0" borderId="0" xfId="34" applyFont="1" applyAlignment="1">
      <alignment horizontal="center" vertical="center" wrapText="1" readingOrder="2"/>
    </xf>
    <xf numFmtId="0" fontId="46" fillId="0" borderId="0" xfId="35" applyFont="1" applyAlignment="1">
      <alignment horizontal="right" vertical="center" indent="1" readingOrder="2"/>
    </xf>
    <xf numFmtId="0" fontId="30" fillId="0" borderId="0" xfId="35" applyFont="1" applyAlignment="1">
      <alignment horizontal="left" vertical="center" indent="1" readingOrder="2"/>
    </xf>
    <xf numFmtId="0" fontId="47" fillId="0" borderId="0" xfId="35" applyFont="1" applyAlignment="1">
      <alignment horizontal="center" vertical="center" wrapText="1" readingOrder="1"/>
    </xf>
    <xf numFmtId="0" fontId="9" fillId="0" borderId="0" xfId="10" applyFont="1" applyAlignment="1">
      <alignment horizontal="center" vertical="center"/>
    </xf>
    <xf numFmtId="0" fontId="48" fillId="0" borderId="0" xfId="35" applyFont="1" applyAlignment="1">
      <alignment horizontal="left" vertical="center" wrapText="1" indent="1"/>
    </xf>
    <xf numFmtId="0" fontId="49" fillId="0" borderId="0" xfId="35" applyFont="1" applyAlignment="1">
      <alignment horizontal="center" vertical="center" wrapText="1" readingOrder="1"/>
    </xf>
    <xf numFmtId="0" fontId="31" fillId="0" borderId="0" xfId="10" applyFont="1" applyAlignment="1">
      <alignment horizontal="right" vertical="center"/>
    </xf>
    <xf numFmtId="0" fontId="11" fillId="0" borderId="0" xfId="35" applyFont="1" applyAlignment="1">
      <alignment horizontal="center" vertical="center" wrapText="1" readingOrder="1"/>
    </xf>
    <xf numFmtId="0" fontId="11" fillId="0" borderId="0" xfId="20" applyFont="1" applyAlignment="1">
      <alignment horizontal="center" vertical="center"/>
    </xf>
    <xf numFmtId="0" fontId="9" fillId="0" borderId="0" xfId="35" applyFont="1" applyAlignment="1">
      <alignment horizontal="center" vertical="center" wrapText="1" readingOrder="2"/>
    </xf>
    <xf numFmtId="0" fontId="46" fillId="0" borderId="0" xfId="10" applyFont="1" applyAlignment="1">
      <alignment horizontal="right" vertical="center" wrapText="1" indent="1"/>
    </xf>
    <xf numFmtId="0" fontId="10" fillId="0" borderId="0" xfId="10" applyFont="1" applyAlignment="1">
      <alignment horizontal="left" vertical="center" wrapText="1" indent="1"/>
    </xf>
    <xf numFmtId="0" fontId="49" fillId="0" borderId="0" xfId="34" applyFont="1" applyAlignment="1">
      <alignment horizontal="center" vertical="center" wrapText="1" readingOrder="1"/>
    </xf>
    <xf numFmtId="0" fontId="10" fillId="0" borderId="0" xfId="10" applyFont="1" applyAlignment="1">
      <alignment horizontal="left" vertical="center" wrapText="1" indent="1" readingOrder="1"/>
    </xf>
    <xf numFmtId="0" fontId="20" fillId="0" borderId="0" xfId="10" applyFont="1" applyAlignment="1">
      <alignment horizontal="right" vertical="center" wrapText="1"/>
    </xf>
    <xf numFmtId="0" fontId="4" fillId="0" borderId="0" xfId="34" applyFont="1" applyAlignment="1">
      <alignment horizontal="right" vertical="center" indent="1" readingOrder="2"/>
    </xf>
    <xf numFmtId="0" fontId="12" fillId="4" borderId="0" xfId="20" applyFont="1" applyFill="1" applyAlignment="1">
      <alignment horizontal="center" vertical="center" wrapText="1" readingOrder="2"/>
    </xf>
    <xf numFmtId="0" fontId="37" fillId="0" borderId="0" xfId="10" applyFont="1" applyAlignment="1">
      <alignment horizontal="right" vertical="center"/>
    </xf>
    <xf numFmtId="0" fontId="4" fillId="0" borderId="0" xfId="10" applyAlignment="1">
      <alignment horizontal="right" vertical="center" indent="1"/>
    </xf>
    <xf numFmtId="0" fontId="13" fillId="4" borderId="0" xfId="20" applyFont="1" applyFill="1" applyAlignment="1">
      <alignment horizontal="center" vertical="center"/>
    </xf>
    <xf numFmtId="0" fontId="12" fillId="4" borderId="0" xfId="20" applyFont="1" applyFill="1" applyAlignment="1">
      <alignment horizontal="right" vertical="center" readingOrder="2"/>
    </xf>
    <xf numFmtId="0" fontId="13" fillId="4" borderId="0" xfId="20" applyFont="1" applyFill="1" applyAlignment="1">
      <alignment horizontal="center" vertical="center" readingOrder="1"/>
    </xf>
    <xf numFmtId="0" fontId="9" fillId="0" borderId="0" xfId="37" applyFont="1" applyAlignment="1">
      <alignment horizontal="center" vertical="center" wrapText="1" readingOrder="2"/>
    </xf>
    <xf numFmtId="0" fontId="49" fillId="0" borderId="0" xfId="37" applyFont="1" applyAlignment="1">
      <alignment horizontal="center" vertical="center" wrapText="1" readingOrder="1"/>
    </xf>
    <xf numFmtId="0" fontId="11" fillId="7" borderId="0" xfId="10" applyFont="1" applyFill="1" applyAlignment="1">
      <alignment horizontal="center" vertical="center"/>
    </xf>
    <xf numFmtId="0" fontId="9" fillId="7" borderId="0" xfId="37" applyFont="1" applyFill="1" applyAlignment="1">
      <alignment horizontal="center" vertical="center" wrapText="1" readingOrder="2"/>
    </xf>
    <xf numFmtId="0" fontId="49" fillId="7" borderId="0" xfId="37" applyFont="1" applyFill="1" applyAlignment="1">
      <alignment horizontal="center" vertical="center" wrapText="1" readingOrder="1"/>
    </xf>
    <xf numFmtId="0" fontId="30" fillId="0" borderId="0" xfId="37" applyFont="1" applyAlignment="1">
      <alignment horizontal="left" vertical="center" wrapText="1" readingOrder="1"/>
    </xf>
    <xf numFmtId="0" fontId="4" fillId="7" borderId="0" xfId="9" applyFill="1" applyAlignment="1">
      <alignment horizontal="right" vertical="center" wrapText="1"/>
    </xf>
    <xf numFmtId="0" fontId="30" fillId="7" borderId="0" xfId="37" applyFont="1" applyFill="1" applyAlignment="1">
      <alignment horizontal="left" vertical="center" wrapText="1" readingOrder="1"/>
    </xf>
    <xf numFmtId="2" fontId="11" fillId="7" borderId="0" xfId="10" applyNumberFormat="1" applyFont="1" applyFill="1" applyAlignment="1">
      <alignment horizontal="center" vertical="center"/>
    </xf>
    <xf numFmtId="2" fontId="11" fillId="0" borderId="0" xfId="10" applyNumberFormat="1" applyFont="1" applyAlignment="1">
      <alignment horizontal="center" vertical="center"/>
    </xf>
    <xf numFmtId="0" fontId="4" fillId="0" borderId="0" xfId="37" applyFont="1" applyAlignment="1">
      <alignment horizontal="right" vertical="center" wrapText="1" readingOrder="2"/>
    </xf>
    <xf numFmtId="0" fontId="4" fillId="7" borderId="0" xfId="37" applyFont="1" applyFill="1" applyAlignment="1">
      <alignment horizontal="right" vertical="center" wrapText="1" readingOrder="2"/>
    </xf>
    <xf numFmtId="1" fontId="49" fillId="7" borderId="0" xfId="37" applyNumberFormat="1" applyFont="1" applyFill="1" applyAlignment="1">
      <alignment horizontal="center" vertical="center" wrapText="1" readingOrder="1"/>
    </xf>
    <xf numFmtId="1" fontId="49" fillId="0" borderId="0" xfId="37" applyNumberFormat="1" applyFont="1" applyAlignment="1">
      <alignment horizontal="center" vertical="center" wrapText="1" readingOrder="1"/>
    </xf>
    <xf numFmtId="0" fontId="12" fillId="4" borderId="0" xfId="20" applyFont="1" applyFill="1" applyAlignment="1">
      <alignment vertical="center" wrapText="1" readingOrder="2"/>
    </xf>
    <xf numFmtId="0" fontId="10" fillId="0" borderId="17" xfId="10" applyFont="1" applyBorder="1" applyAlignment="1">
      <alignment horizontal="center" vertical="center"/>
    </xf>
    <xf numFmtId="0" fontId="9" fillId="0" borderId="17" xfId="10" applyFont="1" applyBorder="1" applyAlignment="1">
      <alignment horizontal="center" vertical="center" wrapText="1"/>
    </xf>
    <xf numFmtId="0" fontId="4" fillId="0" borderId="17" xfId="10" applyBorder="1" applyAlignment="1">
      <alignment horizontal="right" vertical="center"/>
    </xf>
    <xf numFmtId="0" fontId="10" fillId="0" borderId="17" xfId="10" applyFont="1" applyBorder="1" applyAlignment="1">
      <alignment horizontal="right" vertical="center" wrapText="1"/>
    </xf>
    <xf numFmtId="0" fontId="11" fillId="0" borderId="17" xfId="10" applyFont="1" applyBorder="1" applyAlignment="1">
      <alignment horizontal="center" vertical="center" wrapText="1"/>
    </xf>
    <xf numFmtId="0" fontId="11" fillId="0" borderId="17" xfId="10" applyFont="1" applyBorder="1" applyAlignment="1">
      <alignment horizontal="center" vertical="center"/>
    </xf>
    <xf numFmtId="0" fontId="9" fillId="0" borderId="14" xfId="0" applyFont="1" applyBorder="1" applyAlignment="1">
      <alignment horizontal="right" vertical="center" wrapText="1"/>
    </xf>
    <xf numFmtId="0" fontId="11" fillId="0" borderId="14" xfId="14" applyFont="1" applyFill="1" applyBorder="1" applyAlignment="1">
      <alignment horizontal="center" vertical="center"/>
    </xf>
    <xf numFmtId="0" fontId="11" fillId="0" borderId="14" xfId="0" applyFont="1" applyBorder="1" applyAlignment="1">
      <alignment horizontal="left" vertical="center" wrapText="1"/>
    </xf>
    <xf numFmtId="170" fontId="10" fillId="0" borderId="0" xfId="15" applyNumberFormat="1" applyFont="1" applyAlignment="1">
      <alignment vertical="center"/>
    </xf>
    <xf numFmtId="9" fontId="11" fillId="3" borderId="0" xfId="15" applyFont="1" applyFill="1" applyAlignment="1">
      <alignment vertical="center" readingOrder="2"/>
    </xf>
    <xf numFmtId="37" fontId="22" fillId="0" borderId="16" xfId="1" applyNumberFormat="1" applyFont="1" applyFill="1" applyBorder="1" applyAlignment="1">
      <alignment horizontal="center" vertical="center" wrapText="1"/>
    </xf>
    <xf numFmtId="167" fontId="22" fillId="0" borderId="16" xfId="1" applyNumberFormat="1" applyFont="1" applyFill="1" applyBorder="1" applyAlignment="1">
      <alignment horizontal="center" vertical="center" wrapText="1"/>
    </xf>
    <xf numFmtId="3" fontId="11" fillId="3" borderId="0" xfId="1" applyNumberFormat="1" applyFont="1" applyFill="1" applyBorder="1" applyAlignment="1">
      <alignment horizontal="center" vertical="center"/>
    </xf>
    <xf numFmtId="3" fontId="10" fillId="3" borderId="0" xfId="1" applyNumberFormat="1" applyFont="1" applyFill="1" applyBorder="1" applyAlignment="1">
      <alignment horizontal="center" vertical="center"/>
    </xf>
    <xf numFmtId="3" fontId="11" fillId="3" borderId="16" xfId="1" applyNumberFormat="1" applyFont="1" applyFill="1" applyBorder="1" applyAlignment="1">
      <alignment horizontal="center" vertical="center"/>
    </xf>
    <xf numFmtId="168" fontId="11" fillId="3" borderId="0" xfId="0" applyNumberFormat="1" applyFont="1" applyFill="1" applyAlignment="1">
      <alignment horizontal="center" vertical="center" readingOrder="1"/>
    </xf>
    <xf numFmtId="37" fontId="11" fillId="3" borderId="0" xfId="0" applyNumberFormat="1" applyFont="1" applyFill="1" applyAlignment="1">
      <alignment horizontal="center" vertical="center" readingOrder="1"/>
    </xf>
    <xf numFmtId="168" fontId="10" fillId="0" borderId="0" xfId="9" applyNumberFormat="1" applyFont="1"/>
    <xf numFmtId="168" fontId="11" fillId="3" borderId="0" xfId="3" applyNumberFormat="1" applyFont="1" applyFill="1" applyAlignment="1">
      <alignment vertical="center"/>
    </xf>
    <xf numFmtId="165" fontId="11" fillId="3" borderId="0" xfId="1" applyFont="1" applyFill="1" applyBorder="1" applyAlignment="1">
      <alignment horizontal="center" vertical="center" wrapText="1"/>
    </xf>
    <xf numFmtId="170" fontId="10" fillId="0" borderId="0" xfId="15" applyNumberFormat="1" applyFont="1"/>
    <xf numFmtId="170" fontId="10" fillId="0" borderId="0" xfId="15" applyNumberFormat="1" applyFont="1" applyAlignment="1">
      <alignment horizontal="left" vertical="center" readingOrder="1"/>
    </xf>
    <xf numFmtId="165" fontId="11" fillId="2" borderId="0" xfId="1" applyFont="1" applyFill="1" applyAlignment="1">
      <alignment horizontal="center" vertical="center"/>
    </xf>
    <xf numFmtId="0" fontId="9" fillId="2" borderId="0" xfId="9" applyFont="1" applyFill="1" applyAlignment="1">
      <alignment horizontal="center" readingOrder="2"/>
    </xf>
    <xf numFmtId="0" fontId="4" fillId="0" borderId="17" xfId="9" applyBorder="1" applyAlignment="1">
      <alignment vertical="center" wrapText="1"/>
    </xf>
    <xf numFmtId="0" fontId="10" fillId="0" borderId="17" xfId="9" applyFont="1" applyBorder="1" applyAlignment="1">
      <alignment horizontal="center" vertical="center"/>
    </xf>
    <xf numFmtId="0" fontId="10" fillId="0" borderId="17" xfId="9" applyFont="1" applyBorder="1" applyAlignment="1">
      <alignment vertical="center" wrapText="1" readingOrder="2"/>
    </xf>
    <xf numFmtId="169" fontId="21" fillId="0" borderId="0" xfId="1" applyNumberFormat="1" applyFont="1" applyFill="1" applyBorder="1" applyAlignment="1">
      <alignment horizontal="center" vertical="center"/>
    </xf>
    <xf numFmtId="49" fontId="5" fillId="0" borderId="0" xfId="9" applyNumberFormat="1" applyFont="1" applyAlignment="1">
      <alignment horizontal="left" vertical="center" wrapText="1"/>
    </xf>
    <xf numFmtId="0" fontId="11" fillId="0" borderId="0" xfId="14" applyNumberFormat="1" applyFont="1" applyFill="1" applyBorder="1" applyAlignment="1">
      <alignment horizontal="center" vertical="center"/>
    </xf>
    <xf numFmtId="0" fontId="11" fillId="0" borderId="14" xfId="14" applyNumberFormat="1" applyFont="1" applyFill="1" applyBorder="1" applyAlignment="1">
      <alignment horizontal="center" vertical="center"/>
    </xf>
    <xf numFmtId="0" fontId="11" fillId="0" borderId="0" xfId="14" applyFont="1" applyFill="1" applyBorder="1" applyAlignment="1">
      <alignment horizontal="center" vertical="center" readingOrder="2"/>
    </xf>
    <xf numFmtId="0" fontId="20" fillId="0" borderId="0" xfId="9" applyFont="1" applyAlignment="1">
      <alignment horizontal="right" vertical="center" wrapText="1"/>
    </xf>
    <xf numFmtId="0" fontId="54" fillId="0" borderId="0" xfId="9" applyFont="1" applyAlignment="1">
      <alignment horizontal="left" vertical="center" wrapText="1" readingOrder="1"/>
    </xf>
    <xf numFmtId="0" fontId="9" fillId="0" borderId="0" xfId="9" applyFont="1" applyAlignment="1">
      <alignment horizontal="center" readingOrder="2"/>
    </xf>
    <xf numFmtId="0" fontId="9" fillId="0" borderId="0" xfId="10" applyFont="1" applyAlignment="1">
      <alignment horizontal="center" vertical="center" wrapText="1"/>
    </xf>
    <xf numFmtId="0" fontId="11" fillId="0" borderId="0" xfId="10" applyFont="1" applyAlignment="1">
      <alignment horizontal="center" vertical="center"/>
    </xf>
    <xf numFmtId="0" fontId="9" fillId="0" borderId="0" xfId="0" applyFont="1" applyAlignment="1">
      <alignment horizontal="center" vertical="center" wrapText="1"/>
    </xf>
    <xf numFmtId="0" fontId="11" fillId="0" borderId="0" xfId="0" applyFont="1" applyAlignment="1">
      <alignment horizontal="center" vertical="center" wrapText="1"/>
    </xf>
    <xf numFmtId="0" fontId="9" fillId="3" borderId="0" xfId="0" applyFont="1" applyFill="1" applyAlignment="1">
      <alignment horizontal="center" readingOrder="2"/>
    </xf>
    <xf numFmtId="0" fontId="11" fillId="3" borderId="0" xfId="0" applyFont="1" applyFill="1" applyAlignment="1">
      <alignment horizontal="center" readingOrder="2"/>
    </xf>
    <xf numFmtId="0" fontId="9" fillId="0" borderId="0" xfId="0" applyFont="1" applyAlignment="1">
      <alignment horizontal="center" vertical="center" readingOrder="1"/>
    </xf>
    <xf numFmtId="0" fontId="9" fillId="0" borderId="0" xfId="0" applyFont="1" applyAlignment="1">
      <alignment horizontal="center" vertical="center"/>
    </xf>
    <xf numFmtId="0" fontId="11" fillId="0" borderId="0" xfId="0" applyFont="1" applyAlignment="1">
      <alignment horizontal="center" vertical="center"/>
    </xf>
    <xf numFmtId="0" fontId="9" fillId="0" borderId="0" xfId="0" applyFont="1" applyAlignment="1">
      <alignment horizontal="center" vertical="center" readingOrder="2"/>
    </xf>
    <xf numFmtId="0" fontId="11" fillId="0" borderId="0" xfId="0" applyFont="1" applyAlignment="1">
      <alignment horizontal="center" vertical="center" readingOrder="1"/>
    </xf>
    <xf numFmtId="0" fontId="9" fillId="0" borderId="0" xfId="9" applyFont="1" applyAlignment="1">
      <alignment horizontal="center" vertical="center"/>
    </xf>
    <xf numFmtId="0" fontId="9" fillId="2" borderId="0" xfId="9" applyFont="1" applyFill="1" applyAlignment="1">
      <alignment horizontal="center" readingOrder="1"/>
    </xf>
    <xf numFmtId="0" fontId="11" fillId="0" borderId="0" xfId="9" applyFont="1" applyAlignment="1">
      <alignment horizontal="center" vertical="center"/>
    </xf>
    <xf numFmtId="0" fontId="4" fillId="0" borderId="0" xfId="10" applyAlignment="1">
      <alignment horizontal="right" vertical="center" indent="1"/>
    </xf>
    <xf numFmtId="0" fontId="10" fillId="0" borderId="0" xfId="10" applyFont="1" applyAlignment="1">
      <alignment horizontal="left" vertical="center" indent="2"/>
    </xf>
    <xf numFmtId="0" fontId="13" fillId="4" borderId="0" xfId="10" applyFont="1" applyFill="1" applyAlignment="1">
      <alignment horizontal="left" vertical="center" wrapText="1"/>
    </xf>
    <xf numFmtId="0" fontId="53" fillId="0" borderId="0" xfId="34" applyFont="1" applyAlignment="1">
      <alignment vertical="center" wrapText="1"/>
    </xf>
    <xf numFmtId="0" fontId="13" fillId="4" borderId="0" xfId="20" applyFont="1" applyFill="1" applyAlignment="1">
      <alignment horizontal="left" vertical="center" wrapText="1" indent="1"/>
    </xf>
    <xf numFmtId="0" fontId="42" fillId="7" borderId="0" xfId="37" applyFont="1" applyFill="1" applyAlignment="1">
      <alignment horizontal="center" vertical="center" readingOrder="2"/>
    </xf>
    <xf numFmtId="0" fontId="41" fillId="7" borderId="0" xfId="37" applyFont="1" applyFill="1" applyAlignment="1">
      <alignment horizontal="center" vertical="center" wrapText="1"/>
    </xf>
    <xf numFmtId="0" fontId="4" fillId="0" borderId="0" xfId="34" applyFont="1" applyAlignment="1">
      <alignment horizontal="center" vertical="center" readingOrder="2"/>
    </xf>
    <xf numFmtId="0" fontId="50" fillId="0" borderId="0" xfId="34" applyFont="1" applyAlignment="1">
      <alignment horizontal="center" vertical="center" readingOrder="2"/>
    </xf>
    <xf numFmtId="0" fontId="44" fillId="0" borderId="0" xfId="10" applyFont="1" applyAlignment="1">
      <alignment horizontal="center" vertical="center"/>
    </xf>
    <xf numFmtId="0" fontId="4" fillId="0" borderId="0" xfId="10" applyAlignment="1">
      <alignment horizontal="center" vertical="center" wrapText="1"/>
    </xf>
    <xf numFmtId="0" fontId="50" fillId="0" borderId="0" xfId="34" applyFont="1" applyAlignment="1">
      <alignment horizontal="center" vertical="center" wrapText="1"/>
    </xf>
    <xf numFmtId="0" fontId="51" fillId="0" borderId="0" xfId="36" applyFont="1" applyFill="1" applyBorder="1" applyAlignment="1">
      <alignment horizontal="center" vertical="center" wrapText="1" readingOrder="2"/>
    </xf>
    <xf numFmtId="0" fontId="52" fillId="0" borderId="0" xfId="36" applyFont="1" applyFill="1" applyBorder="1" applyAlignment="1">
      <alignment horizontal="center" vertical="center" wrapText="1" readingOrder="2"/>
    </xf>
    <xf numFmtId="14" fontId="4" fillId="0" borderId="0" xfId="10" applyNumberFormat="1" applyAlignment="1">
      <alignment horizontal="center" vertical="center" wrapText="1"/>
    </xf>
    <xf numFmtId="0" fontId="34" fillId="0" borderId="0" xfId="9" applyFont="1" applyAlignment="1">
      <alignment horizontal="right" vertical="center" readingOrder="2"/>
    </xf>
    <xf numFmtId="49" fontId="27" fillId="0" borderId="0" xfId="0" applyNumberFormat="1" applyFont="1" applyAlignment="1">
      <alignment horizontal="right" vertical="center" wrapText="1" readingOrder="2"/>
    </xf>
    <xf numFmtId="0" fontId="34" fillId="0" borderId="17" xfId="9" applyFont="1" applyBorder="1" applyAlignment="1">
      <alignment horizontal="right" vertical="center" readingOrder="2"/>
    </xf>
    <xf numFmtId="49" fontId="27" fillId="5" borderId="0" xfId="0" applyNumberFormat="1" applyFont="1" applyFill="1" applyAlignment="1">
      <alignment horizontal="right" vertical="center" wrapText="1" readingOrder="2"/>
    </xf>
    <xf numFmtId="0" fontId="4" fillId="0" borderId="0" xfId="0" applyFont="1" applyAlignment="1">
      <alignment horizontal="center" vertical="center"/>
    </xf>
    <xf numFmtId="0" fontId="23" fillId="3" borderId="3" xfId="4" applyFont="1" applyFill="1" applyBorder="1" applyAlignment="1">
      <alignment horizontal="right" vertical="center" wrapText="1"/>
    </xf>
    <xf numFmtId="168" fontId="11" fillId="3" borderId="13" xfId="1" applyNumberFormat="1" applyFont="1" applyFill="1" applyBorder="1" applyAlignment="1">
      <alignment horizontal="right" vertical="center" wrapText="1"/>
    </xf>
    <xf numFmtId="0" fontId="23" fillId="3" borderId="12" xfId="4" applyFont="1" applyFill="1" applyBorder="1" applyAlignment="1">
      <alignment horizontal="right" vertical="center" wrapText="1"/>
    </xf>
    <xf numFmtId="0" fontId="9" fillId="3" borderId="13" xfId="4" applyFont="1" applyFill="1" applyBorder="1" applyAlignment="1">
      <alignment horizontal="right" vertical="center" wrapText="1"/>
    </xf>
    <xf numFmtId="0" fontId="9" fillId="3" borderId="25" xfId="4" applyFont="1" applyFill="1" applyBorder="1" applyAlignment="1">
      <alignment horizontal="right" vertical="center" wrapText="1"/>
    </xf>
    <xf numFmtId="0" fontId="4" fillId="0" borderId="0" xfId="0" applyFont="1" applyAlignment="1">
      <alignment horizontal="center"/>
    </xf>
    <xf numFmtId="0" fontId="9" fillId="3" borderId="0" xfId="0" applyFont="1" applyFill="1" applyAlignment="1">
      <alignment horizontal="center" vertical="center" readingOrder="2"/>
    </xf>
    <xf numFmtId="0" fontId="11" fillId="3" borderId="0" xfId="0" applyFont="1" applyFill="1" applyAlignment="1">
      <alignment horizontal="center" vertical="center" readingOrder="1"/>
    </xf>
    <xf numFmtId="0" fontId="13" fillId="4" borderId="1" xfId="4" applyFont="1" applyFill="1" applyBorder="1" applyAlignment="1">
      <alignment horizontal="center" vertical="center" wrapText="1"/>
    </xf>
    <xf numFmtId="0" fontId="12" fillId="4" borderId="1" xfId="4" applyFont="1" applyFill="1" applyBorder="1" applyAlignment="1">
      <alignment horizontal="center" vertical="center" wrapText="1"/>
    </xf>
    <xf numFmtId="0" fontId="13" fillId="4" borderId="30" xfId="4" applyFont="1" applyFill="1" applyBorder="1" applyAlignment="1">
      <alignment horizontal="center" vertical="center" wrapText="1"/>
    </xf>
    <xf numFmtId="0" fontId="13" fillId="4" borderId="24" xfId="4" applyFont="1" applyFill="1" applyBorder="1" applyAlignment="1">
      <alignment horizontal="center" vertical="center" wrapText="1"/>
    </xf>
    <xf numFmtId="0" fontId="13" fillId="4" borderId="31" xfId="4" applyFont="1" applyFill="1" applyBorder="1" applyAlignment="1">
      <alignment horizontal="center" vertical="center" wrapText="1"/>
    </xf>
    <xf numFmtId="0" fontId="9" fillId="2" borderId="0" xfId="9" applyFont="1" applyFill="1" applyAlignment="1">
      <alignment horizontal="center" vertical="center" readingOrder="2"/>
    </xf>
    <xf numFmtId="0" fontId="11" fillId="2" borderId="0" xfId="9" applyFont="1" applyFill="1" applyAlignment="1">
      <alignment horizontal="center" vertical="center" readingOrder="1"/>
    </xf>
    <xf numFmtId="0" fontId="9" fillId="2" borderId="0" xfId="9" applyFont="1" applyFill="1" applyAlignment="1">
      <alignment horizontal="center" vertical="center"/>
    </xf>
    <xf numFmtId="0" fontId="11" fillId="2" borderId="0" xfId="9" applyFont="1" applyFill="1" applyAlignment="1">
      <alignment horizontal="center" vertical="center"/>
    </xf>
    <xf numFmtId="0" fontId="9" fillId="0" borderId="0" xfId="3" applyFont="1" applyAlignment="1">
      <alignment horizontal="center" vertical="center" wrapText="1"/>
    </xf>
    <xf numFmtId="0" fontId="11" fillId="0" borderId="0" xfId="3" applyFont="1" applyAlignment="1">
      <alignment horizontal="center" vertical="center" wrapText="1"/>
    </xf>
    <xf numFmtId="0" fontId="11" fillId="0" borderId="0" xfId="3" applyFont="1" applyAlignment="1">
      <alignment horizontal="center" vertical="center"/>
    </xf>
    <xf numFmtId="0" fontId="4" fillId="5" borderId="0" xfId="9" applyFont="1" applyFill="1" applyAlignment="1">
      <alignment horizontal="center" vertical="center" wrapText="1" readingOrder="2"/>
    </xf>
    <xf numFmtId="0" fontId="4" fillId="5" borderId="0" xfId="9" applyFont="1" applyFill="1" applyAlignment="1">
      <alignment horizontal="center" vertical="center" wrapText="1"/>
    </xf>
    <xf numFmtId="0" fontId="10" fillId="5" borderId="0" xfId="0" applyFont="1" applyFill="1" applyAlignment="1">
      <alignment horizontal="center" vertical="center" wrapText="1"/>
    </xf>
    <xf numFmtId="0" fontId="10" fillId="5" borderId="0" xfId="0" applyFont="1" applyFill="1" applyAlignment="1">
      <alignment horizontal="center" vertical="center"/>
    </xf>
    <xf numFmtId="0" fontId="4" fillId="5" borderId="0" xfId="9" applyFill="1" applyAlignment="1">
      <alignment horizontal="center" vertical="center" wrapText="1"/>
    </xf>
    <xf numFmtId="0" fontId="4" fillId="5" borderId="0" xfId="9" applyFill="1" applyAlignment="1">
      <alignment horizontal="center" vertical="center"/>
    </xf>
  </cellXfs>
  <cellStyles count="38">
    <cellStyle name="=C:\WINNT35\SYSTEM32\COMMAND.COM" xfId="31" xr:uid="{7E7D6610-56C7-47F0-B70E-FE30589B28AD}"/>
    <cellStyle name="Comma" xfId="1" builtinId="3"/>
    <cellStyle name="Comma 2" xfId="2" xr:uid="{00000000-0005-0000-0000-000001000000}"/>
    <cellStyle name="Comma 2 2" xfId="11" xr:uid="{00000000-0005-0000-0000-000002000000}"/>
    <cellStyle name="Comma 2 3" xfId="13" xr:uid="{00000000-0005-0000-0000-000003000000}"/>
    <cellStyle name="Comma 3" xfId="8" xr:uid="{00000000-0005-0000-0000-000004000000}"/>
    <cellStyle name="Comma 3 2" xfId="30" xr:uid="{53C46D65-633B-473D-A1B3-A3513068555D}"/>
    <cellStyle name="Comma 4" xfId="23" xr:uid="{C876440A-7492-49FD-9B1A-7354DDD215BF}"/>
    <cellStyle name="Hyperlink" xfId="14" builtinId="8"/>
    <cellStyle name="Hyperlink 2" xfId="18" xr:uid="{00000000-0005-0000-0000-000006000000}"/>
    <cellStyle name="Hyperlink 3" xfId="26" xr:uid="{C0A7A9CC-46EF-4DEE-B203-B7E16E7B791F}"/>
    <cellStyle name="Hyperlink 3 2" xfId="36" xr:uid="{864EA7AA-AB6E-4D1A-88AC-81A0C76617A7}"/>
    <cellStyle name="Normal" xfId="0" builtinId="0"/>
    <cellStyle name="Normal 13" xfId="17" xr:uid="{00000000-0005-0000-0000-000008000000}"/>
    <cellStyle name="Normal 13 2" xfId="19" xr:uid="{00000000-0005-0000-0000-000009000000}"/>
    <cellStyle name="Normal 13 3" xfId="37" xr:uid="{C01661E1-ED09-4002-8FA6-F2752AD34DF3}"/>
    <cellStyle name="Normal 14" xfId="9" xr:uid="{00000000-0005-0000-0000-00000A000000}"/>
    <cellStyle name="Normal 2" xfId="3" xr:uid="{00000000-0005-0000-0000-00000B000000}"/>
    <cellStyle name="Normal 2 2" xfId="10" xr:uid="{00000000-0005-0000-0000-00000C000000}"/>
    <cellStyle name="Normal 2 2 2 2" xfId="20" xr:uid="{FF90C4CF-1DD3-435A-89F8-A0F247A88843}"/>
    <cellStyle name="Normal 3" xfId="4" xr:uid="{00000000-0005-0000-0000-00000D000000}"/>
    <cellStyle name="Normal 4" xfId="5" xr:uid="{00000000-0005-0000-0000-00000E000000}"/>
    <cellStyle name="Normal 4 2" xfId="12" xr:uid="{00000000-0005-0000-0000-00000F000000}"/>
    <cellStyle name="Normal 4 3" xfId="28" xr:uid="{027EF161-1191-4D96-B2DB-CD4D2A100E83}"/>
    <cellStyle name="Normal 5" xfId="6" xr:uid="{00000000-0005-0000-0000-000010000000}"/>
    <cellStyle name="Normal 5 2" xfId="7" xr:uid="{00000000-0005-0000-0000-000011000000}"/>
    <cellStyle name="Normal 6" xfId="22" xr:uid="{22F7AC5F-1A60-4FA7-BCF6-3E1F153BBACD}"/>
    <cellStyle name="Normal 6 2" xfId="21" xr:uid="{F647C3F5-7934-4035-B8CA-7485ED1324C6}"/>
    <cellStyle name="Normal 6 3" xfId="27" xr:uid="{37ED2546-263E-4B7D-9F47-1EEB51408356}"/>
    <cellStyle name="Normal 7" xfId="34" xr:uid="{F8970655-E442-4E93-8569-DB661690496B}"/>
    <cellStyle name="Normal 7 2" xfId="24" xr:uid="{9003B8D4-4981-4A15-A59A-340F097779E5}"/>
    <cellStyle name="Normal 9" xfId="35" xr:uid="{D3E1301E-5B94-41D3-99B9-EE2D5E757295}"/>
    <cellStyle name="Normal 9 2" xfId="25" xr:uid="{7BAE09C4-CD75-49F1-8669-1EF0CB998F58}"/>
    <cellStyle name="Percent" xfId="15" builtinId="5"/>
    <cellStyle name="Percent 2" xfId="16" xr:uid="{00000000-0005-0000-0000-000013000000}"/>
    <cellStyle name="Percent 3" xfId="29" xr:uid="{0A6C0110-D570-474A-A815-CB8FA2E25AF0}"/>
    <cellStyle name="s80" xfId="33" xr:uid="{F498B9F5-AFF2-45C3-90B4-9AA61F1C2DE5}"/>
    <cellStyle name="s94" xfId="32" xr:uid="{A2181D7A-48C1-4DF2-9118-8516F510434E}"/>
  </cellStyles>
  <dxfs count="19">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Light16"/>
  <colors>
    <mruColors>
      <color rgb="FFB68A35"/>
      <color rgb="FFE4E4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US" sz="1000" b="0" i="0" u="none" strike="noStrike" baseline="0">
                <a:solidFill>
                  <a:srgbClr val="000000"/>
                </a:solidFill>
                <a:latin typeface="Calibri"/>
                <a:ea typeface="Calibri"/>
                <a:cs typeface="Calibri"/>
              </a:defRPr>
            </a:pPr>
            <a:r>
              <a:rPr lang="ar-AE" sz="1800" b="1" i="0" u="none" strike="noStrike" baseline="0">
                <a:solidFill>
                  <a:srgbClr val="000000"/>
                </a:solidFill>
                <a:latin typeface="Arial"/>
                <a:cs typeface="Arial"/>
              </a:rPr>
              <a:t>الناتج المحلي الإجمالي (جاري) حسب القطاعات </a:t>
            </a:r>
            <a:r>
              <a:rPr lang="ar-AE" sz="1100" b="1" i="0" u="none" strike="noStrike" baseline="0">
                <a:solidFill>
                  <a:srgbClr val="000000"/>
                </a:solidFill>
                <a:latin typeface="Arial"/>
                <a:cs typeface="Arial"/>
              </a:rPr>
              <a:t>(بالمليون درهم)</a:t>
            </a:r>
          </a:p>
        </c:rich>
      </c:tx>
      <c:overlay val="0"/>
      <c:spPr>
        <a:noFill/>
        <a:ln w="25400">
          <a:noFill/>
        </a:ln>
      </c:spPr>
    </c:title>
    <c:autoTitleDeleted val="0"/>
    <c:plotArea>
      <c:layout/>
      <c:barChart>
        <c:barDir val="col"/>
        <c:grouping val="clustered"/>
        <c:varyColors val="0"/>
        <c:ser>
          <c:idx val="0"/>
          <c:order val="0"/>
          <c:tx>
            <c:strRef>
              <c:f>'1-4'!$C$7</c:f>
              <c:strCache>
                <c:ptCount val="1"/>
                <c:pt idx="0">
                  <c:v>قطاع المشروعات غير المالية</c:v>
                </c:pt>
              </c:strCache>
            </c:strRef>
          </c:tx>
          <c:invertIfNegative val="0"/>
          <c:val>
            <c:numRef>
              <c:f>'الناتج المحلي الجاري'!#REF!</c:f>
              <c:numCache>
                <c:formatCode>General</c:formatCode>
                <c:ptCount val="1"/>
                <c:pt idx="0">
                  <c:v>1</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'الناتج المحلي الجاري'!#REF!</c15:sqref>
                        </c15:formulaRef>
                      </c:ext>
                    </c:extLst>
                  </c:multiLvlStrRef>
                </c15:cat>
              </c15:filteredCategoryTitle>
            </c:ext>
            <c:ext xmlns:c16="http://schemas.microsoft.com/office/drawing/2014/chart" uri="{C3380CC4-5D6E-409C-BE32-E72D297353CC}">
              <c16:uniqueId val="{00000000-F8EA-44BE-BEAC-22E59726B1A7}"/>
            </c:ext>
          </c:extLst>
        </c:ser>
        <c:ser>
          <c:idx val="1"/>
          <c:order val="1"/>
          <c:tx>
            <c:strRef>
              <c:f>'1-4'!$C$22</c:f>
              <c:strCache>
                <c:ptCount val="1"/>
                <c:pt idx="0">
                  <c:v>أنشطة الصحة البشرية والخدمة الاجتماعية</c:v>
                </c:pt>
              </c:strCache>
            </c:strRef>
          </c:tx>
          <c:spPr>
            <a:solidFill>
              <a:srgbClr val="7030A0"/>
            </a:solidFill>
          </c:spPr>
          <c:invertIfNegative val="0"/>
          <c:val>
            <c:numRef>
              <c:f>'الناتج المحلي الجاري'!#REF!</c:f>
              <c:numCache>
                <c:formatCode>General</c:formatCode>
                <c:ptCount val="1"/>
                <c:pt idx="0">
                  <c:v>1</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'الناتج المحلي الجاري'!#REF!</c15:sqref>
                        </c15:formulaRef>
                      </c:ext>
                    </c:extLst>
                  </c:multiLvlStrRef>
                </c15:cat>
              </c15:filteredCategoryTitle>
            </c:ext>
            <c:ext xmlns:c16="http://schemas.microsoft.com/office/drawing/2014/chart" uri="{C3380CC4-5D6E-409C-BE32-E72D297353CC}">
              <c16:uniqueId val="{00000001-F8EA-44BE-BEAC-22E59726B1A7}"/>
            </c:ext>
          </c:extLst>
        </c:ser>
        <c:ser>
          <c:idx val="2"/>
          <c:order val="2"/>
          <c:tx>
            <c:strRef>
              <c:f>'14-17'!#REF!</c:f>
              <c:strCache>
                <c:ptCount val="1"/>
                <c:pt idx="0">
                  <c:v>#REF!</c:v>
                </c:pt>
              </c:strCache>
            </c:strRef>
          </c:tx>
          <c:invertIfNegative val="0"/>
          <c:val>
            <c:numRef>
              <c:f>'الناتج المحلي الجاري'!#REF!</c:f>
              <c:numCache>
                <c:formatCode>General</c:formatCode>
                <c:ptCount val="1"/>
                <c:pt idx="0">
                  <c:v>1</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'الناتج المحلي الجاري'!#REF!</c15:sqref>
                        </c15:formulaRef>
                      </c:ext>
                    </c:extLst>
                  </c:multiLvlStrRef>
                </c15:cat>
              </c15:filteredCategoryTitle>
            </c:ext>
            <c:ext xmlns:c16="http://schemas.microsoft.com/office/drawing/2014/chart" uri="{C3380CC4-5D6E-409C-BE32-E72D297353CC}">
              <c16:uniqueId val="{00000002-F8EA-44BE-BEAC-22E59726B1A7}"/>
            </c:ext>
          </c:extLst>
        </c:ser>
        <c:ser>
          <c:idx val="3"/>
          <c:order val="3"/>
          <c:tx>
            <c:strRef>
              <c:f>'1-4'!$B$28</c:f>
              <c:strCache>
                <c:ptCount val="1"/>
                <c:pt idx="0">
                  <c:v>**تقديرات أولية </c:v>
                </c:pt>
              </c:strCache>
            </c:strRef>
          </c:tx>
          <c:spPr>
            <a:solidFill>
              <a:schemeClr val="accent2">
                <a:lumMod val="75000"/>
              </a:schemeClr>
            </a:solidFill>
          </c:spPr>
          <c:invertIfNegative val="0"/>
          <c:val>
            <c:numRef>
              <c:f>'الناتج المحلي الجاري'!#REF!</c:f>
              <c:numCache>
                <c:formatCode>General</c:formatCode>
                <c:ptCount val="1"/>
                <c:pt idx="0">
                  <c:v>1</c:v>
                </c:pt>
              </c:numCache>
            </c:numRef>
          </c:val>
          <c:extLst>
            <c:ext xmlns:c16="http://schemas.microsoft.com/office/drawing/2014/chart" uri="{C3380CC4-5D6E-409C-BE32-E72D297353CC}">
              <c16:uniqueId val="{00000003-F8EA-44BE-BEAC-22E59726B1A7}"/>
            </c:ext>
          </c:extLst>
        </c:ser>
        <c:dLbls>
          <c:showLegendKey val="0"/>
          <c:showVal val="0"/>
          <c:showCatName val="0"/>
          <c:showSerName val="0"/>
          <c:showPercent val="0"/>
          <c:showBubbleSize val="0"/>
        </c:dLbls>
        <c:gapWidth val="75"/>
        <c:overlap val="-25"/>
        <c:axId val="-930586720"/>
        <c:axId val="-930569856"/>
      </c:barChart>
      <c:catAx>
        <c:axId val="-930586720"/>
        <c:scaling>
          <c:orientation val="minMax"/>
        </c:scaling>
        <c:delete val="0"/>
        <c:axPos val="b"/>
        <c:numFmt formatCode="General" sourceLinked="1"/>
        <c:majorTickMark val="out"/>
        <c:minorTickMark val="none"/>
        <c:tickLblPos val="nextTo"/>
        <c:txPr>
          <a:bodyPr rot="0" vert="horz"/>
          <a:lstStyle/>
          <a:p>
            <a:pPr>
              <a:defRPr lang="en-US" sz="1000" b="1" i="0" u="none" strike="noStrike" baseline="0">
                <a:solidFill>
                  <a:srgbClr val="000000"/>
                </a:solidFill>
                <a:latin typeface="Calibri"/>
                <a:ea typeface="Calibri"/>
                <a:cs typeface="Calibri"/>
              </a:defRPr>
            </a:pPr>
            <a:endParaRPr lang="en-US"/>
          </a:p>
        </c:txPr>
        <c:crossAx val="-930569856"/>
        <c:crosses val="autoZero"/>
        <c:auto val="1"/>
        <c:lblAlgn val="ctr"/>
        <c:lblOffset val="100"/>
        <c:noMultiLvlLbl val="0"/>
      </c:catAx>
      <c:valAx>
        <c:axId val="-930569856"/>
        <c:scaling>
          <c:orientation val="minMax"/>
        </c:scaling>
        <c:delete val="0"/>
        <c:axPos val="l"/>
        <c:majorGridlines/>
        <c:numFmt formatCode="General" sourceLinked="1"/>
        <c:majorTickMark val="none"/>
        <c:minorTickMark val="none"/>
        <c:tickLblPos val="nextTo"/>
        <c:txPr>
          <a:bodyPr rot="0" vert="horz"/>
          <a:lstStyle/>
          <a:p>
            <a:pPr>
              <a:defRPr lang="en-US" sz="1000" b="1" i="0" u="none" strike="noStrike" baseline="0">
                <a:solidFill>
                  <a:srgbClr val="000000"/>
                </a:solidFill>
                <a:latin typeface="Calibri"/>
                <a:ea typeface="Calibri"/>
                <a:cs typeface="Calibri"/>
              </a:defRPr>
            </a:pPr>
            <a:endParaRPr lang="en-US"/>
          </a:p>
        </c:txPr>
        <c:crossAx val="-930586720"/>
        <c:crosses val="autoZero"/>
        <c:crossBetween val="between"/>
      </c:valAx>
      <c:spPr>
        <a:gradFill flip="none" rotWithShape="1">
          <a:gsLst>
            <a:gs pos="0">
              <a:srgbClr val="5E9EFF"/>
            </a:gs>
            <a:gs pos="39999">
              <a:srgbClr val="85C2FF"/>
            </a:gs>
            <a:gs pos="70000">
              <a:srgbClr val="C4D6EB"/>
            </a:gs>
            <a:gs pos="100000">
              <a:srgbClr val="FFEBFA"/>
            </a:gs>
          </a:gsLst>
          <a:lin ang="16200000" scaled="1"/>
          <a:tileRect/>
        </a:gradFill>
      </c:spPr>
    </c:plotArea>
    <c:legend>
      <c:legendPos val="r"/>
      <c:overlay val="0"/>
      <c:txPr>
        <a:bodyPr/>
        <a:lstStyle/>
        <a:p>
          <a:pPr>
            <a:defRPr lang="en-US" sz="845" b="1" i="0" u="none" strike="noStrike" baseline="0">
              <a:solidFill>
                <a:srgbClr val="000000"/>
              </a:solidFill>
              <a:latin typeface="Calibri"/>
              <a:ea typeface="Calibri"/>
              <a:cs typeface="Calibri"/>
            </a:defRPr>
          </a:pPr>
          <a:endParaRPr lang="en-US"/>
        </a:p>
      </c:txPr>
    </c:legend>
    <c:plotVisOnly val="1"/>
    <c:dispBlanksAs val="gap"/>
    <c:showDLblsOverMax val="0"/>
  </c:chart>
  <c:spPr>
    <a:gradFill>
      <a:gsLst>
        <a:gs pos="0">
          <a:srgbClr val="5E9EFF"/>
        </a:gs>
        <a:gs pos="39999">
          <a:srgbClr val="85C2FF"/>
        </a:gs>
        <a:gs pos="70000">
          <a:srgbClr val="C4D6EB"/>
        </a:gs>
        <a:gs pos="100000">
          <a:srgbClr val="FFEBFA"/>
        </a:gs>
      </a:gsLst>
      <a:lin ang="2400000" scaled="0"/>
    </a:gradFill>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11" l="0.70000000000000007" r="0.70000000000000007" t="0.75000000000000011" header="0.30000000000000004" footer="0.30000000000000004"/>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lang="en-US" sz="1000" b="0" i="0" u="none" strike="noStrike" baseline="0">
                <a:solidFill>
                  <a:srgbClr val="000000"/>
                </a:solidFill>
                <a:latin typeface="Calibri"/>
                <a:ea typeface="Calibri"/>
                <a:cs typeface="Calibri"/>
              </a:defRPr>
            </a:pPr>
            <a:r>
              <a:rPr lang="ar-AE" sz="1800" b="1" i="0" u="none" strike="noStrike" baseline="0">
                <a:solidFill>
                  <a:srgbClr val="000000"/>
                </a:solidFill>
                <a:latin typeface="Arial"/>
                <a:cs typeface="Arial"/>
              </a:rPr>
              <a:t>الناتج المحلي الإجمالي</a:t>
            </a:r>
            <a:r>
              <a:rPr lang="ar-AE" sz="1800" b="1" i="0" u="none" strike="noStrike" baseline="0">
                <a:solidFill>
                  <a:srgbClr val="000000"/>
                </a:solidFill>
                <a:latin typeface="Calibri"/>
                <a:cs typeface="Arial"/>
              </a:rPr>
              <a:t> </a:t>
            </a:r>
            <a:r>
              <a:rPr lang="ar-AE" sz="1800" b="1" i="0" u="none" strike="noStrike" baseline="0">
                <a:solidFill>
                  <a:srgbClr val="000000"/>
                </a:solidFill>
                <a:latin typeface="Arial"/>
                <a:cs typeface="Arial"/>
              </a:rPr>
              <a:t> </a:t>
            </a:r>
            <a:r>
              <a:rPr lang="ar-AE" sz="1200" b="1" i="0" u="none" strike="noStrike" baseline="0">
                <a:solidFill>
                  <a:srgbClr val="000000"/>
                </a:solidFill>
                <a:latin typeface="Arial"/>
                <a:cs typeface="Arial"/>
              </a:rPr>
              <a:t>( مليون درهم)</a:t>
            </a:r>
          </a:p>
        </c:rich>
      </c:tx>
      <c:overlay val="0"/>
      <c:spPr>
        <a:noFill/>
        <a:ln w="25400">
          <a:noFill/>
        </a:ln>
      </c:spPr>
    </c:title>
    <c:autoTitleDeleted val="0"/>
    <c:plotArea>
      <c:layout/>
      <c:lineChart>
        <c:grouping val="standard"/>
        <c:varyColors val="0"/>
        <c:ser>
          <c:idx val="0"/>
          <c:order val="0"/>
          <c:val>
            <c:numRef>
              <c:f>'الناتج موزعا حسب الإنفاق '!#REF!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'18-21'!#REF!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xmlns:c16="http://schemas.microsoft.com/office/drawing/2014/chart">
                      <c:ext uri="{02D57815-91ED-43cb-92C2-25804820EDAC}">
                        <c15:formulaRef>
                          <c15:sqref>'الناتج موزعا حسب الإنفاق '!#REF!</c15:sqref>
                        </c15:formulaRef>
                      </c:ext>
                    </c:extLst>
                  </c:multiLvlStrRef>
                </c15:cat>
              </c15:filteredCategoryTitle>
            </c:ext>
            <c:ext xmlns:c16="http://schemas.microsoft.com/office/drawing/2014/chart" uri="{C3380CC4-5D6E-409C-BE32-E72D297353CC}">
              <c16:uniqueId val="{00000000-86EA-4B2F-8A17-8B1BE02DEBE2}"/>
            </c:ext>
          </c:extLst>
        </c:ser>
        <c:ser>
          <c:idx val="1"/>
          <c:order val="1"/>
          <c:val>
            <c:numRef>
              <c:f>'الناتج بالأسعار الثابتة'!#REF!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'الناتج بالأسعار الثابتة'!#REF!</c15:sqref>
                        </c15:formulaRef>
                      </c:ext>
                    </c:extLst>
                    <c:strCache>
                      <c:ptCount val="1"/>
                      <c:pt idx="0">
                        <c:v>#REF!</c:v>
                      </c:pt>
                    </c:strCache>
                  </c:strRef>
                </c15:tx>
              </c15:filteredSeriesTitle>
            </c:ext>
            <c:ext xmlns:c16="http://schemas.microsoft.com/office/drawing/2014/chart" uri="{C3380CC4-5D6E-409C-BE32-E72D297353CC}">
              <c16:uniqueId val="{00000001-86EA-4B2F-8A17-8B1BE02DEBE2}"/>
            </c:ext>
          </c:extLst>
        </c:ser>
        <c:dLbls>
          <c:showLegendKey val="0"/>
          <c:showVal val="0"/>
          <c:showCatName val="0"/>
          <c:showSerName val="0"/>
          <c:showPercent val="0"/>
          <c:showBubbleSize val="0"/>
        </c:dLbls>
        <c:marker val="1"/>
        <c:smooth val="0"/>
        <c:axId val="-930597056"/>
        <c:axId val="-930577472"/>
      </c:lineChart>
      <c:catAx>
        <c:axId val="-930597056"/>
        <c:scaling>
          <c:orientation val="minMax"/>
        </c:scaling>
        <c:delete val="0"/>
        <c:axPos val="b"/>
        <c:numFmt formatCode="General" sourceLinked="1"/>
        <c:majorTickMark val="none"/>
        <c:minorTickMark val="none"/>
        <c:tickLblPos val="nextTo"/>
        <c:txPr>
          <a:bodyPr rot="0" vert="horz"/>
          <a:lstStyle/>
          <a:p>
            <a:pPr>
              <a:defRPr lang="en-US" sz="1000" b="1" i="0" u="none" strike="noStrike" baseline="0">
                <a:solidFill>
                  <a:srgbClr val="000000"/>
                </a:solidFill>
                <a:latin typeface="Calibri"/>
                <a:ea typeface="Calibri"/>
                <a:cs typeface="Calibri"/>
              </a:defRPr>
            </a:pPr>
            <a:endParaRPr lang="en-US"/>
          </a:p>
        </c:txPr>
        <c:crossAx val="-930577472"/>
        <c:crosses val="autoZero"/>
        <c:auto val="1"/>
        <c:lblAlgn val="ctr"/>
        <c:lblOffset val="100"/>
        <c:noMultiLvlLbl val="0"/>
      </c:catAx>
      <c:valAx>
        <c:axId val="-930577472"/>
        <c:scaling>
          <c:orientation val="minMax"/>
        </c:scaling>
        <c:delete val="0"/>
        <c:axPos val="l"/>
        <c:majorGridlines/>
        <c:numFmt formatCode="General" sourceLinked="1"/>
        <c:majorTickMark val="none"/>
        <c:minorTickMark val="none"/>
        <c:tickLblPos val="nextTo"/>
        <c:txPr>
          <a:bodyPr rot="0" vert="horz"/>
          <a:lstStyle/>
          <a:p>
            <a:pPr>
              <a:defRPr lang="en-US" sz="1000" b="1" i="0" u="none" strike="noStrike" baseline="0">
                <a:solidFill>
                  <a:srgbClr val="000000"/>
                </a:solidFill>
                <a:latin typeface="Calibri"/>
                <a:ea typeface="Calibri"/>
                <a:cs typeface="Calibri"/>
              </a:defRPr>
            </a:pPr>
            <a:endParaRPr lang="en-US"/>
          </a:p>
        </c:txPr>
        <c:crossAx val="-930597056"/>
        <c:crosses val="autoZero"/>
        <c:crossBetween val="between"/>
      </c:valAx>
      <c:spPr>
        <a:gradFill>
          <a:gsLst>
            <a:gs pos="0">
              <a:srgbClr val="5E9EFF"/>
            </a:gs>
            <a:gs pos="39999">
              <a:srgbClr val="85C2FF"/>
            </a:gs>
            <a:gs pos="70000">
              <a:srgbClr val="C4D6EB"/>
            </a:gs>
            <a:gs pos="100000">
              <a:srgbClr val="FFEBFA"/>
            </a:gs>
          </a:gsLst>
          <a:lin ang="5400000" scaled="0"/>
        </a:gradFill>
      </c:spPr>
    </c:plotArea>
    <c:legend>
      <c:legendPos val="r"/>
      <c:overlay val="0"/>
      <c:txPr>
        <a:bodyPr/>
        <a:lstStyle/>
        <a:p>
          <a:pPr>
            <a:defRPr lang="en-US" sz="845" b="1" i="0" u="none" strike="noStrike" baseline="0">
              <a:solidFill>
                <a:srgbClr val="000000"/>
              </a:solidFill>
              <a:latin typeface="Calibri"/>
              <a:ea typeface="Calibri"/>
              <a:cs typeface="Calibri"/>
            </a:defRPr>
          </a:pPr>
          <a:endParaRPr lang="en-US"/>
        </a:p>
      </c:txPr>
    </c:legend>
    <c:plotVisOnly val="1"/>
    <c:dispBlanksAs val="gap"/>
    <c:showDLblsOverMax val="0"/>
  </c:chart>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000000000000011" r="0.75000000000000011" t="1" header="0.31496062992125995" footer="0.31496062992125995"/>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lang="en-US" sz="1000" b="0" i="0" u="none" strike="noStrike" baseline="0">
                <a:solidFill>
                  <a:srgbClr val="000000"/>
                </a:solidFill>
                <a:latin typeface="Calibri"/>
                <a:ea typeface="Calibri"/>
                <a:cs typeface="Calibri"/>
              </a:defRPr>
            </a:pPr>
            <a:r>
              <a:rPr lang="ar-AE" sz="1800" b="1" i="0" u="none" strike="noStrike" baseline="0">
                <a:solidFill>
                  <a:srgbClr val="000000"/>
                </a:solidFill>
                <a:latin typeface="Arial"/>
                <a:cs typeface="Arial"/>
              </a:rPr>
              <a:t>الناتج المحلي الإجمالي</a:t>
            </a:r>
            <a:r>
              <a:rPr lang="ar-AE" sz="1800" b="1" i="0" u="none" strike="noStrike" baseline="0">
                <a:solidFill>
                  <a:srgbClr val="000000"/>
                </a:solidFill>
                <a:latin typeface="Calibri"/>
                <a:cs typeface="Arial"/>
              </a:rPr>
              <a:t> </a:t>
            </a:r>
            <a:r>
              <a:rPr lang="ar-AE" sz="1800" b="1" i="0" u="none" strike="noStrike" baseline="0">
                <a:solidFill>
                  <a:srgbClr val="000000"/>
                </a:solidFill>
                <a:latin typeface="Arial"/>
                <a:cs typeface="Arial"/>
              </a:rPr>
              <a:t> </a:t>
            </a:r>
            <a:r>
              <a:rPr lang="ar-AE" sz="1200" b="1" i="0" u="none" strike="noStrike" baseline="0">
                <a:solidFill>
                  <a:srgbClr val="000000"/>
                </a:solidFill>
                <a:latin typeface="Arial"/>
                <a:cs typeface="Arial"/>
              </a:rPr>
              <a:t>( مليون درهم)</a:t>
            </a:r>
          </a:p>
        </c:rich>
      </c:tx>
      <c:overlay val="0"/>
      <c:spPr>
        <a:noFill/>
        <a:ln w="25400">
          <a:noFill/>
        </a:ln>
      </c:spPr>
    </c:title>
    <c:autoTitleDeleted val="0"/>
    <c:plotArea>
      <c:layout/>
      <c:lineChart>
        <c:grouping val="standard"/>
        <c:varyColors val="0"/>
        <c:ser>
          <c:idx val="0"/>
          <c:order val="0"/>
          <c:val>
            <c:numRef>
              <c:f>'الناتج موزعا حسب الإنفاق '!#REF!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'18-21'!#REF!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xmlns:c16="http://schemas.microsoft.com/office/drawing/2014/chart">
                      <c:ext uri="{02D57815-91ED-43cb-92C2-25804820EDAC}">
                        <c15:formulaRef>
                          <c15:sqref>'الناتج موزعا حسب الإنفاق '!#REF!</c15:sqref>
                        </c15:formulaRef>
                      </c:ext>
                    </c:extLst>
                  </c:multiLvlStrRef>
                </c15:cat>
              </c15:filteredCategoryTitle>
            </c:ext>
            <c:ext xmlns:c16="http://schemas.microsoft.com/office/drawing/2014/chart" uri="{C3380CC4-5D6E-409C-BE32-E72D297353CC}">
              <c16:uniqueId val="{00000000-A1E0-4831-A089-7CB1F451D1F9}"/>
            </c:ext>
          </c:extLst>
        </c:ser>
        <c:ser>
          <c:idx val="1"/>
          <c:order val="1"/>
          <c:val>
            <c:numRef>
              <c:f>'الناتج بالأسعار الثابتة'!#REF!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'الناتج بالأسعار الثابتة'!#REF!</c15:sqref>
                        </c15:formulaRef>
                      </c:ext>
                    </c:extLst>
                    <c:strCache>
                      <c:ptCount val="1"/>
                      <c:pt idx="0">
                        <c:v>#REF!</c:v>
                      </c:pt>
                    </c:strCache>
                  </c:strRef>
                </c15:tx>
              </c15:filteredSeriesTitle>
            </c:ext>
            <c:ext xmlns:c16="http://schemas.microsoft.com/office/drawing/2014/chart" uri="{C3380CC4-5D6E-409C-BE32-E72D297353CC}">
              <c16:uniqueId val="{00000001-A1E0-4831-A089-7CB1F451D1F9}"/>
            </c:ext>
          </c:extLst>
        </c:ser>
        <c:dLbls>
          <c:showLegendKey val="0"/>
          <c:showVal val="0"/>
          <c:showCatName val="0"/>
          <c:showSerName val="0"/>
          <c:showPercent val="0"/>
          <c:showBubbleSize val="0"/>
        </c:dLbls>
        <c:marker val="1"/>
        <c:smooth val="0"/>
        <c:axId val="-930597056"/>
        <c:axId val="-930577472"/>
      </c:lineChart>
      <c:catAx>
        <c:axId val="-930597056"/>
        <c:scaling>
          <c:orientation val="minMax"/>
        </c:scaling>
        <c:delete val="0"/>
        <c:axPos val="b"/>
        <c:numFmt formatCode="General" sourceLinked="1"/>
        <c:majorTickMark val="none"/>
        <c:minorTickMark val="none"/>
        <c:tickLblPos val="nextTo"/>
        <c:txPr>
          <a:bodyPr rot="0" vert="horz"/>
          <a:lstStyle/>
          <a:p>
            <a:pPr>
              <a:defRPr lang="en-US" sz="1000" b="1" i="0" u="none" strike="noStrike" baseline="0">
                <a:solidFill>
                  <a:srgbClr val="000000"/>
                </a:solidFill>
                <a:latin typeface="Calibri"/>
                <a:ea typeface="Calibri"/>
                <a:cs typeface="Calibri"/>
              </a:defRPr>
            </a:pPr>
            <a:endParaRPr lang="en-US"/>
          </a:p>
        </c:txPr>
        <c:crossAx val="-930577472"/>
        <c:crosses val="autoZero"/>
        <c:auto val="1"/>
        <c:lblAlgn val="ctr"/>
        <c:lblOffset val="100"/>
        <c:noMultiLvlLbl val="0"/>
      </c:catAx>
      <c:valAx>
        <c:axId val="-930577472"/>
        <c:scaling>
          <c:orientation val="minMax"/>
        </c:scaling>
        <c:delete val="0"/>
        <c:axPos val="l"/>
        <c:majorGridlines/>
        <c:numFmt formatCode="General" sourceLinked="1"/>
        <c:majorTickMark val="none"/>
        <c:minorTickMark val="none"/>
        <c:tickLblPos val="nextTo"/>
        <c:txPr>
          <a:bodyPr rot="0" vert="horz"/>
          <a:lstStyle/>
          <a:p>
            <a:pPr>
              <a:defRPr lang="en-US" sz="1000" b="1" i="0" u="none" strike="noStrike" baseline="0">
                <a:solidFill>
                  <a:srgbClr val="000000"/>
                </a:solidFill>
                <a:latin typeface="Calibri"/>
                <a:ea typeface="Calibri"/>
                <a:cs typeface="Calibri"/>
              </a:defRPr>
            </a:pPr>
            <a:endParaRPr lang="en-US"/>
          </a:p>
        </c:txPr>
        <c:crossAx val="-930597056"/>
        <c:crosses val="autoZero"/>
        <c:crossBetween val="between"/>
      </c:valAx>
      <c:spPr>
        <a:gradFill>
          <a:gsLst>
            <a:gs pos="0">
              <a:srgbClr val="5E9EFF"/>
            </a:gs>
            <a:gs pos="39999">
              <a:srgbClr val="85C2FF"/>
            </a:gs>
            <a:gs pos="70000">
              <a:srgbClr val="C4D6EB"/>
            </a:gs>
            <a:gs pos="100000">
              <a:srgbClr val="FFEBFA"/>
            </a:gs>
          </a:gsLst>
          <a:lin ang="5400000" scaled="0"/>
        </a:gradFill>
      </c:spPr>
    </c:plotArea>
    <c:legend>
      <c:legendPos val="r"/>
      <c:overlay val="0"/>
      <c:txPr>
        <a:bodyPr/>
        <a:lstStyle/>
        <a:p>
          <a:pPr>
            <a:defRPr lang="en-US" sz="845" b="1" i="0" u="none" strike="noStrike" baseline="0">
              <a:solidFill>
                <a:srgbClr val="000000"/>
              </a:solidFill>
              <a:latin typeface="Calibri"/>
              <a:ea typeface="Calibri"/>
              <a:cs typeface="Calibri"/>
            </a:defRPr>
          </a:pPr>
          <a:endParaRPr lang="en-US"/>
        </a:p>
      </c:txPr>
    </c:legend>
    <c:plotVisOnly val="1"/>
    <c:dispBlanksAs val="gap"/>
    <c:showDLblsOverMax val="0"/>
  </c:chart>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000000000000011" r="0.75000000000000011" t="1" header="0.31496062992125995" footer="0.31496062992125995"/>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lang="en-US" sz="1000" b="0" i="0" u="none" strike="noStrike" baseline="0">
                <a:solidFill>
                  <a:srgbClr val="000000"/>
                </a:solidFill>
                <a:latin typeface="Calibri"/>
                <a:ea typeface="Calibri"/>
                <a:cs typeface="Calibri"/>
              </a:defRPr>
            </a:pPr>
            <a:r>
              <a:rPr lang="ar-AE" sz="1800" b="1" i="0" u="none" strike="noStrike" baseline="0">
                <a:solidFill>
                  <a:srgbClr val="000000"/>
                </a:solidFill>
                <a:latin typeface="Arial"/>
                <a:cs typeface="Arial"/>
              </a:rPr>
              <a:t>الناتج المحلي الإجمالي</a:t>
            </a:r>
            <a:r>
              <a:rPr lang="ar-AE" sz="1800" b="1" i="0" u="none" strike="noStrike" baseline="0">
                <a:solidFill>
                  <a:srgbClr val="000000"/>
                </a:solidFill>
                <a:latin typeface="Calibri"/>
                <a:cs typeface="Arial"/>
              </a:rPr>
              <a:t> </a:t>
            </a:r>
            <a:r>
              <a:rPr lang="ar-AE" sz="1800" b="1" i="0" u="none" strike="noStrike" baseline="0">
                <a:solidFill>
                  <a:srgbClr val="000000"/>
                </a:solidFill>
                <a:latin typeface="Arial"/>
                <a:cs typeface="Arial"/>
              </a:rPr>
              <a:t> </a:t>
            </a:r>
            <a:r>
              <a:rPr lang="ar-AE" sz="1200" b="1" i="0" u="none" strike="noStrike" baseline="0">
                <a:solidFill>
                  <a:srgbClr val="000000"/>
                </a:solidFill>
                <a:latin typeface="Arial"/>
                <a:cs typeface="Arial"/>
              </a:rPr>
              <a:t>( مليون درهم)</a:t>
            </a:r>
          </a:p>
        </c:rich>
      </c:tx>
      <c:overlay val="0"/>
      <c:spPr>
        <a:noFill/>
        <a:ln w="25400">
          <a:noFill/>
        </a:ln>
      </c:spPr>
    </c:title>
    <c:autoTitleDeleted val="0"/>
    <c:plotArea>
      <c:layout/>
      <c:lineChart>
        <c:grouping val="standard"/>
        <c:varyColors val="0"/>
        <c:ser>
          <c:idx val="0"/>
          <c:order val="0"/>
          <c:val>
            <c:numRef>
              <c:f>'الناتج موزعا حسب الإنفاق '!#REF!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'18-21'!#REF!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xmlns:c16="http://schemas.microsoft.com/office/drawing/2014/chart">
                      <c:ext uri="{02D57815-91ED-43cb-92C2-25804820EDAC}">
                        <c15:formulaRef>
                          <c15:sqref>'الناتج موزعا حسب الإنفاق '!#REF!</c15:sqref>
                        </c15:formulaRef>
                      </c:ext>
                    </c:extLst>
                  </c:multiLvlStrRef>
                </c15:cat>
              </c15:filteredCategoryTitle>
            </c:ext>
            <c:ext xmlns:c16="http://schemas.microsoft.com/office/drawing/2014/chart" uri="{C3380CC4-5D6E-409C-BE32-E72D297353CC}">
              <c16:uniqueId val="{00000000-2C45-4A76-BF3A-AADF2E86F3CE}"/>
            </c:ext>
          </c:extLst>
        </c:ser>
        <c:ser>
          <c:idx val="1"/>
          <c:order val="1"/>
          <c:val>
            <c:numRef>
              <c:f>'الناتج بالأسعار الثابتة'!#REF!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'الناتج بالأسعار الثابتة'!#REF!</c15:sqref>
                        </c15:formulaRef>
                      </c:ext>
                    </c:extLst>
                    <c:strCache>
                      <c:ptCount val="1"/>
                      <c:pt idx="0">
                        <c:v>#REF!</c:v>
                      </c:pt>
                    </c:strCache>
                  </c:strRef>
                </c15:tx>
              </c15:filteredSeriesTitle>
            </c:ext>
            <c:ext xmlns:c16="http://schemas.microsoft.com/office/drawing/2014/chart" uri="{C3380CC4-5D6E-409C-BE32-E72D297353CC}">
              <c16:uniqueId val="{00000001-2C45-4A76-BF3A-AADF2E86F3CE}"/>
            </c:ext>
          </c:extLst>
        </c:ser>
        <c:dLbls>
          <c:showLegendKey val="0"/>
          <c:showVal val="0"/>
          <c:showCatName val="0"/>
          <c:showSerName val="0"/>
          <c:showPercent val="0"/>
          <c:showBubbleSize val="0"/>
        </c:dLbls>
        <c:marker val="1"/>
        <c:smooth val="0"/>
        <c:axId val="-930597056"/>
        <c:axId val="-930577472"/>
      </c:lineChart>
      <c:catAx>
        <c:axId val="-930597056"/>
        <c:scaling>
          <c:orientation val="minMax"/>
        </c:scaling>
        <c:delete val="0"/>
        <c:axPos val="b"/>
        <c:numFmt formatCode="General" sourceLinked="1"/>
        <c:majorTickMark val="none"/>
        <c:minorTickMark val="none"/>
        <c:tickLblPos val="nextTo"/>
        <c:txPr>
          <a:bodyPr rot="0" vert="horz"/>
          <a:lstStyle/>
          <a:p>
            <a:pPr>
              <a:defRPr lang="en-US" sz="1000" b="1" i="0" u="none" strike="noStrike" baseline="0">
                <a:solidFill>
                  <a:srgbClr val="000000"/>
                </a:solidFill>
                <a:latin typeface="Calibri"/>
                <a:ea typeface="Calibri"/>
                <a:cs typeface="Calibri"/>
              </a:defRPr>
            </a:pPr>
            <a:endParaRPr lang="en-US"/>
          </a:p>
        </c:txPr>
        <c:crossAx val="-930577472"/>
        <c:crosses val="autoZero"/>
        <c:auto val="1"/>
        <c:lblAlgn val="ctr"/>
        <c:lblOffset val="100"/>
        <c:noMultiLvlLbl val="0"/>
      </c:catAx>
      <c:valAx>
        <c:axId val="-930577472"/>
        <c:scaling>
          <c:orientation val="minMax"/>
        </c:scaling>
        <c:delete val="0"/>
        <c:axPos val="l"/>
        <c:majorGridlines/>
        <c:numFmt formatCode="General" sourceLinked="1"/>
        <c:majorTickMark val="none"/>
        <c:minorTickMark val="none"/>
        <c:tickLblPos val="nextTo"/>
        <c:txPr>
          <a:bodyPr rot="0" vert="horz"/>
          <a:lstStyle/>
          <a:p>
            <a:pPr>
              <a:defRPr lang="en-US" sz="1000" b="1" i="0" u="none" strike="noStrike" baseline="0">
                <a:solidFill>
                  <a:srgbClr val="000000"/>
                </a:solidFill>
                <a:latin typeface="Calibri"/>
                <a:ea typeface="Calibri"/>
                <a:cs typeface="Calibri"/>
              </a:defRPr>
            </a:pPr>
            <a:endParaRPr lang="en-US"/>
          </a:p>
        </c:txPr>
        <c:crossAx val="-930597056"/>
        <c:crosses val="autoZero"/>
        <c:crossBetween val="between"/>
      </c:valAx>
      <c:spPr>
        <a:gradFill>
          <a:gsLst>
            <a:gs pos="0">
              <a:srgbClr val="5E9EFF"/>
            </a:gs>
            <a:gs pos="39999">
              <a:srgbClr val="85C2FF"/>
            </a:gs>
            <a:gs pos="70000">
              <a:srgbClr val="C4D6EB"/>
            </a:gs>
            <a:gs pos="100000">
              <a:srgbClr val="FFEBFA"/>
            </a:gs>
          </a:gsLst>
          <a:lin ang="5400000" scaled="0"/>
        </a:gradFill>
      </c:spPr>
    </c:plotArea>
    <c:legend>
      <c:legendPos val="r"/>
      <c:overlay val="0"/>
      <c:txPr>
        <a:bodyPr/>
        <a:lstStyle/>
        <a:p>
          <a:pPr>
            <a:defRPr lang="en-US" sz="845" b="1" i="0" u="none" strike="noStrike" baseline="0">
              <a:solidFill>
                <a:srgbClr val="000000"/>
              </a:solidFill>
              <a:latin typeface="Calibri"/>
              <a:ea typeface="Calibri"/>
              <a:cs typeface="Calibri"/>
            </a:defRPr>
          </a:pPr>
          <a:endParaRPr lang="en-US"/>
        </a:p>
      </c:txPr>
    </c:legend>
    <c:plotVisOnly val="1"/>
    <c:dispBlanksAs val="gap"/>
    <c:showDLblsOverMax val="0"/>
  </c:chart>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000000000000011" r="0.75000000000000011" t="1" header="0.31496062992125995" footer="0.31496062992125995"/>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lang="en-US" sz="1000" b="0" i="0" u="none" strike="noStrike" baseline="0">
                <a:solidFill>
                  <a:srgbClr val="000000"/>
                </a:solidFill>
                <a:latin typeface="Calibri"/>
                <a:ea typeface="Calibri"/>
                <a:cs typeface="Calibri"/>
              </a:defRPr>
            </a:pPr>
            <a:r>
              <a:rPr lang="ar-AE" sz="1800" b="1" i="0" u="none" strike="noStrike" baseline="0">
                <a:solidFill>
                  <a:srgbClr val="000000"/>
                </a:solidFill>
                <a:latin typeface="Arial"/>
                <a:cs typeface="Arial"/>
              </a:rPr>
              <a:t>الناتج المحلي الإجمالي</a:t>
            </a:r>
            <a:r>
              <a:rPr lang="ar-AE" sz="1800" b="1" i="0" u="none" strike="noStrike" baseline="0">
                <a:solidFill>
                  <a:srgbClr val="000000"/>
                </a:solidFill>
                <a:latin typeface="Calibri"/>
                <a:cs typeface="Arial"/>
              </a:rPr>
              <a:t> </a:t>
            </a:r>
            <a:r>
              <a:rPr lang="ar-AE" sz="1800" b="1" i="0" u="none" strike="noStrike" baseline="0">
                <a:solidFill>
                  <a:srgbClr val="000000"/>
                </a:solidFill>
                <a:latin typeface="Arial"/>
                <a:cs typeface="Arial"/>
              </a:rPr>
              <a:t> </a:t>
            </a:r>
            <a:r>
              <a:rPr lang="ar-AE" sz="1200" b="1" i="0" u="none" strike="noStrike" baseline="0">
                <a:solidFill>
                  <a:srgbClr val="000000"/>
                </a:solidFill>
                <a:latin typeface="Arial"/>
                <a:cs typeface="Arial"/>
              </a:rPr>
              <a:t>( مليون درهم)</a:t>
            </a:r>
          </a:p>
        </c:rich>
      </c:tx>
      <c:overlay val="0"/>
      <c:spPr>
        <a:noFill/>
        <a:ln w="25400">
          <a:noFill/>
        </a:ln>
      </c:spPr>
    </c:title>
    <c:autoTitleDeleted val="0"/>
    <c:plotArea>
      <c:layout/>
      <c:lineChart>
        <c:grouping val="standard"/>
        <c:varyColors val="0"/>
        <c:ser>
          <c:idx val="0"/>
          <c:order val="0"/>
          <c:val>
            <c:numRef>
              <c:f>'الناتج موزعا حسب الإنفاق '!#REF!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'18-21'!#REF!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xmlns:c16="http://schemas.microsoft.com/office/drawing/2014/chart">
                      <c:ext uri="{02D57815-91ED-43cb-92C2-25804820EDAC}">
                        <c15:formulaRef>
                          <c15:sqref>'الناتج موزعا حسب الإنفاق '!#REF!</c15:sqref>
                        </c15:formulaRef>
                      </c:ext>
                    </c:extLst>
                  </c:multiLvlStrRef>
                </c15:cat>
              </c15:filteredCategoryTitle>
            </c:ext>
            <c:ext xmlns:c16="http://schemas.microsoft.com/office/drawing/2014/chart" uri="{C3380CC4-5D6E-409C-BE32-E72D297353CC}">
              <c16:uniqueId val="{00000000-4681-4EF7-A2CB-3966823AE367}"/>
            </c:ext>
          </c:extLst>
        </c:ser>
        <c:ser>
          <c:idx val="1"/>
          <c:order val="1"/>
          <c:val>
            <c:numRef>
              <c:f>'الناتج بالأسعار الثابتة'!#REF!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'الناتج بالأسعار الثابتة'!#REF!</c15:sqref>
                        </c15:formulaRef>
                      </c:ext>
                    </c:extLst>
                    <c:strCache>
                      <c:ptCount val="1"/>
                      <c:pt idx="0">
                        <c:v>#REF!</c:v>
                      </c:pt>
                    </c:strCache>
                  </c:strRef>
                </c15:tx>
              </c15:filteredSeriesTitle>
            </c:ext>
            <c:ext xmlns:c16="http://schemas.microsoft.com/office/drawing/2014/chart" uri="{C3380CC4-5D6E-409C-BE32-E72D297353CC}">
              <c16:uniqueId val="{00000001-4681-4EF7-A2CB-3966823AE367}"/>
            </c:ext>
          </c:extLst>
        </c:ser>
        <c:dLbls>
          <c:showLegendKey val="0"/>
          <c:showVal val="0"/>
          <c:showCatName val="0"/>
          <c:showSerName val="0"/>
          <c:showPercent val="0"/>
          <c:showBubbleSize val="0"/>
        </c:dLbls>
        <c:marker val="1"/>
        <c:smooth val="0"/>
        <c:axId val="-930597056"/>
        <c:axId val="-930577472"/>
      </c:lineChart>
      <c:catAx>
        <c:axId val="-930597056"/>
        <c:scaling>
          <c:orientation val="minMax"/>
        </c:scaling>
        <c:delete val="0"/>
        <c:axPos val="b"/>
        <c:numFmt formatCode="General" sourceLinked="1"/>
        <c:majorTickMark val="none"/>
        <c:minorTickMark val="none"/>
        <c:tickLblPos val="nextTo"/>
        <c:txPr>
          <a:bodyPr rot="0" vert="horz"/>
          <a:lstStyle/>
          <a:p>
            <a:pPr>
              <a:defRPr lang="en-US" sz="1000" b="1" i="0" u="none" strike="noStrike" baseline="0">
                <a:solidFill>
                  <a:srgbClr val="000000"/>
                </a:solidFill>
                <a:latin typeface="Calibri"/>
                <a:ea typeface="Calibri"/>
                <a:cs typeface="Calibri"/>
              </a:defRPr>
            </a:pPr>
            <a:endParaRPr lang="en-US"/>
          </a:p>
        </c:txPr>
        <c:crossAx val="-930577472"/>
        <c:crosses val="autoZero"/>
        <c:auto val="1"/>
        <c:lblAlgn val="ctr"/>
        <c:lblOffset val="100"/>
        <c:noMultiLvlLbl val="0"/>
      </c:catAx>
      <c:valAx>
        <c:axId val="-930577472"/>
        <c:scaling>
          <c:orientation val="minMax"/>
        </c:scaling>
        <c:delete val="0"/>
        <c:axPos val="l"/>
        <c:majorGridlines/>
        <c:numFmt formatCode="General" sourceLinked="1"/>
        <c:majorTickMark val="none"/>
        <c:minorTickMark val="none"/>
        <c:tickLblPos val="nextTo"/>
        <c:txPr>
          <a:bodyPr rot="0" vert="horz"/>
          <a:lstStyle/>
          <a:p>
            <a:pPr>
              <a:defRPr lang="en-US" sz="1000" b="1" i="0" u="none" strike="noStrike" baseline="0">
                <a:solidFill>
                  <a:srgbClr val="000000"/>
                </a:solidFill>
                <a:latin typeface="Calibri"/>
                <a:ea typeface="Calibri"/>
                <a:cs typeface="Calibri"/>
              </a:defRPr>
            </a:pPr>
            <a:endParaRPr lang="en-US"/>
          </a:p>
        </c:txPr>
        <c:crossAx val="-930597056"/>
        <c:crosses val="autoZero"/>
        <c:crossBetween val="between"/>
      </c:valAx>
      <c:spPr>
        <a:gradFill>
          <a:gsLst>
            <a:gs pos="0">
              <a:srgbClr val="5E9EFF"/>
            </a:gs>
            <a:gs pos="39999">
              <a:srgbClr val="85C2FF"/>
            </a:gs>
            <a:gs pos="70000">
              <a:srgbClr val="C4D6EB"/>
            </a:gs>
            <a:gs pos="100000">
              <a:srgbClr val="FFEBFA"/>
            </a:gs>
          </a:gsLst>
          <a:lin ang="5400000" scaled="0"/>
        </a:gradFill>
      </c:spPr>
    </c:plotArea>
    <c:legend>
      <c:legendPos val="r"/>
      <c:overlay val="0"/>
      <c:txPr>
        <a:bodyPr/>
        <a:lstStyle/>
        <a:p>
          <a:pPr>
            <a:defRPr lang="en-US" sz="845" b="1" i="0" u="none" strike="noStrike" baseline="0">
              <a:solidFill>
                <a:srgbClr val="000000"/>
              </a:solidFill>
              <a:latin typeface="Calibri"/>
              <a:ea typeface="Calibri"/>
              <a:cs typeface="Calibri"/>
            </a:defRPr>
          </a:pPr>
          <a:endParaRPr lang="en-US"/>
        </a:p>
      </c:txPr>
    </c:legend>
    <c:plotVisOnly val="1"/>
    <c:dispBlanksAs val="gap"/>
    <c:showDLblsOverMax val="0"/>
  </c:chart>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000000000000011" r="0.75000000000000011" t="1" header="0.31496062992125995" footer="0.31496062992125995"/>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US" sz="1800" b="1" i="0" u="none" strike="noStrike" baseline="0">
                <a:solidFill>
                  <a:srgbClr val="000000"/>
                </a:solidFill>
                <a:latin typeface="Arial"/>
                <a:ea typeface="Arial"/>
                <a:cs typeface="Arial"/>
              </a:defRPr>
            </a:pPr>
            <a:r>
              <a:rPr lang="ar-AE"/>
              <a:t>التكوين الرأسمالي</a:t>
            </a:r>
          </a:p>
        </c:rich>
      </c:tx>
      <c:overlay val="0"/>
      <c:spPr>
        <a:noFill/>
        <a:ln w="25400">
          <a:noFill/>
        </a:ln>
      </c:spPr>
    </c:title>
    <c:autoTitleDeleted val="0"/>
    <c:plotArea>
      <c:layout/>
      <c:lineChart>
        <c:grouping val="standard"/>
        <c:varyColors val="0"/>
        <c:ser>
          <c:idx val="0"/>
          <c:order val="0"/>
          <c:tx>
            <c:strRef>
              <c:f>'13-16'!$B$9</c:f>
              <c:strCache>
                <c:ptCount val="1"/>
                <c:pt idx="0">
                  <c:v>الانفاق الاستهلاكي النهائي للحكومة العامة</c:v>
                </c:pt>
              </c:strCache>
            </c:strRef>
          </c:tx>
          <c:val>
            <c:numRef>
              <c:f>'الناتج موزعا حسب الإنفاق '!#REF!</c:f>
              <c:numCache>
                <c:formatCode>General</c:formatCode>
                <c:ptCount val="1"/>
                <c:pt idx="0">
                  <c:v>1</c:v>
                </c:pt>
              </c:numCache>
            </c:numRef>
          </c:val>
          <c:smooth val="0"/>
          <c:extLst>
            <c:ext xmlns:c15="http://schemas.microsoft.com/office/drawing/2012/chart" uri="{02D57815-91ED-43cb-92C2-25804820EDAC}">
              <c15:filteredCategoryTitle>
                <c15:cat>
                  <c:multiLvlStrRef>
                    <c:extLst xmlns:c16="http://schemas.microsoft.com/office/drawing/2014/chart">
                      <c:ext uri="{02D57815-91ED-43cb-92C2-25804820EDAC}">
                        <c15:formulaRef>
                          <c15:sqref>'الناتج موزعا حسب الإنفاق '!#REF!</c15:sqref>
                        </c15:formulaRef>
                      </c:ext>
                    </c:extLst>
                  </c:multiLvlStrRef>
                </c15:cat>
              </c15:filteredCategoryTitle>
            </c:ext>
            <c:ext xmlns:c16="http://schemas.microsoft.com/office/drawing/2014/chart" uri="{C3380CC4-5D6E-409C-BE32-E72D297353CC}">
              <c16:uniqueId val="{00000000-38BA-422B-AEA2-149B09D8EBDD}"/>
            </c:ext>
          </c:extLst>
        </c:ser>
        <c:ser>
          <c:idx val="1"/>
          <c:order val="1"/>
          <c:tx>
            <c:strRef>
              <c:f>'22-25'!#REF!</c:f>
              <c:strCache>
                <c:ptCount val="1"/>
                <c:pt idx="0">
                  <c:v>#REF!</c:v>
                </c:pt>
              </c:strCache>
            </c:strRef>
          </c:tx>
          <c:val>
            <c:numRef>
              <c:f>'الناتج بالأسعار الثابتة'!#REF!</c:f>
              <c:numCache>
                <c:formatCode>General</c:formatCode>
                <c:ptCount val="1"/>
                <c:pt idx="0">
                  <c:v>1</c:v>
                </c:pt>
              </c:numCache>
            </c:numRef>
          </c:val>
          <c:smooth val="0"/>
          <c:extLst>
            <c:ext xmlns:c16="http://schemas.microsoft.com/office/drawing/2014/chart" uri="{C3380CC4-5D6E-409C-BE32-E72D297353CC}">
              <c16:uniqueId val="{00000001-38BA-422B-AEA2-149B09D8EBDD}"/>
            </c:ext>
          </c:extLst>
        </c:ser>
        <c:dLbls>
          <c:showLegendKey val="0"/>
          <c:showVal val="0"/>
          <c:showCatName val="0"/>
          <c:showSerName val="0"/>
          <c:showPercent val="0"/>
          <c:showBubbleSize val="0"/>
        </c:dLbls>
        <c:marker val="1"/>
        <c:smooth val="0"/>
        <c:axId val="-930601408"/>
        <c:axId val="-930584544"/>
      </c:lineChart>
      <c:catAx>
        <c:axId val="-930601408"/>
        <c:scaling>
          <c:orientation val="minMax"/>
        </c:scaling>
        <c:delete val="0"/>
        <c:axPos val="b"/>
        <c:numFmt formatCode="General" sourceLinked="1"/>
        <c:majorTickMark val="none"/>
        <c:minorTickMark val="none"/>
        <c:tickLblPos val="nextTo"/>
        <c:txPr>
          <a:bodyPr rot="0" vert="horz"/>
          <a:lstStyle/>
          <a:p>
            <a:pPr>
              <a:defRPr lang="en-US" sz="1000" b="0" i="0" u="none" strike="noStrike" baseline="0">
                <a:solidFill>
                  <a:srgbClr val="000000"/>
                </a:solidFill>
                <a:latin typeface="Calibri"/>
                <a:ea typeface="Calibri"/>
                <a:cs typeface="Calibri"/>
              </a:defRPr>
            </a:pPr>
            <a:endParaRPr lang="en-US"/>
          </a:p>
        </c:txPr>
        <c:crossAx val="-930584544"/>
        <c:crosses val="autoZero"/>
        <c:auto val="1"/>
        <c:lblAlgn val="ctr"/>
        <c:lblOffset val="100"/>
        <c:noMultiLvlLbl val="0"/>
      </c:catAx>
      <c:valAx>
        <c:axId val="-930584544"/>
        <c:scaling>
          <c:orientation val="minMax"/>
        </c:scaling>
        <c:delete val="0"/>
        <c:axPos val="l"/>
        <c:majorGridlines/>
        <c:numFmt formatCode="General" sourceLinked="1"/>
        <c:majorTickMark val="none"/>
        <c:minorTickMark val="none"/>
        <c:tickLblPos val="nextTo"/>
        <c:txPr>
          <a:bodyPr rot="0" vert="horz"/>
          <a:lstStyle/>
          <a:p>
            <a:pPr>
              <a:defRPr lang="en-US" sz="1000" b="0" i="0" u="none" strike="noStrike" baseline="0">
                <a:solidFill>
                  <a:srgbClr val="000000"/>
                </a:solidFill>
                <a:latin typeface="Calibri"/>
                <a:ea typeface="Calibri"/>
                <a:cs typeface="Calibri"/>
              </a:defRPr>
            </a:pPr>
            <a:endParaRPr lang="en-US"/>
          </a:p>
        </c:txPr>
        <c:crossAx val="-930601408"/>
        <c:crosses val="autoZero"/>
        <c:crossBetween val="between"/>
      </c:valAx>
      <c:spPr>
        <a:gradFill flip="none" rotWithShape="1">
          <a:gsLst>
            <a:gs pos="0">
              <a:srgbClr val="5E9EFF"/>
            </a:gs>
            <a:gs pos="39999">
              <a:srgbClr val="85C2FF"/>
            </a:gs>
            <a:gs pos="70000">
              <a:srgbClr val="C4D6EB"/>
            </a:gs>
            <a:gs pos="100000">
              <a:srgbClr val="FFEBFA"/>
            </a:gs>
          </a:gsLst>
          <a:lin ang="16200000" scaled="1"/>
          <a:tileRect/>
        </a:gradFill>
      </c:spPr>
    </c:plotArea>
    <c:legend>
      <c:legendPos val="r"/>
      <c:overlay val="0"/>
      <c:txPr>
        <a:bodyPr/>
        <a:lstStyle/>
        <a:p>
          <a:pPr>
            <a:defRPr lang="en-US" sz="845" b="0" i="0" u="none" strike="noStrike" baseline="0">
              <a:solidFill>
                <a:srgbClr val="000000"/>
              </a:solidFill>
              <a:latin typeface="Calibri"/>
              <a:ea typeface="Calibri"/>
              <a:cs typeface="Calibri"/>
            </a:defRPr>
          </a:pPr>
          <a:endParaRPr lang="en-US"/>
        </a:p>
      </c:txPr>
    </c:legend>
    <c:plotVisOnly val="1"/>
    <c:dispBlanksAs val="gap"/>
    <c:showDLblsOverMax val="0"/>
  </c:chart>
  <c:spPr>
    <a:gradFill>
      <a:gsLst>
        <a:gs pos="0">
          <a:srgbClr val="5E9EFF"/>
        </a:gs>
        <a:gs pos="39999">
          <a:srgbClr val="85C2FF"/>
        </a:gs>
        <a:gs pos="70000">
          <a:srgbClr val="C4D6EB"/>
        </a:gs>
        <a:gs pos="100000">
          <a:srgbClr val="FFEBFA"/>
        </a:gs>
      </a:gsLst>
      <a:lin ang="5400000" scaled="1"/>
    </a:gradFill>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11" l="0.70000000000000007" r="0.70000000000000007" t="0.75000000000000011" header="0.30000000000000004" footer="0.30000000000000004"/>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lang="en-US" sz="1000" b="0" i="0" u="none" strike="noStrike" baseline="0">
                <a:solidFill>
                  <a:srgbClr val="000000"/>
                </a:solidFill>
                <a:latin typeface="Calibri"/>
                <a:ea typeface="Calibri"/>
                <a:cs typeface="Calibri"/>
              </a:defRPr>
            </a:pPr>
            <a:r>
              <a:rPr lang="ar-AE" sz="1800" b="1" i="0" u="none" strike="noStrike" baseline="0">
                <a:solidFill>
                  <a:srgbClr val="000000"/>
                </a:solidFill>
                <a:latin typeface="Arial"/>
                <a:cs typeface="Arial"/>
              </a:rPr>
              <a:t>الناتج المحلي الإجمالي</a:t>
            </a:r>
            <a:r>
              <a:rPr lang="ar-AE" sz="1800" b="1" i="0" u="none" strike="noStrike" baseline="0">
                <a:solidFill>
                  <a:srgbClr val="000000"/>
                </a:solidFill>
                <a:latin typeface="Calibri"/>
                <a:cs typeface="Arial"/>
              </a:rPr>
              <a:t> </a:t>
            </a:r>
            <a:r>
              <a:rPr lang="ar-AE" sz="1800" b="1" i="0" u="none" strike="noStrike" baseline="0">
                <a:solidFill>
                  <a:srgbClr val="000000"/>
                </a:solidFill>
                <a:latin typeface="Arial"/>
                <a:cs typeface="Arial"/>
              </a:rPr>
              <a:t> </a:t>
            </a:r>
            <a:r>
              <a:rPr lang="ar-AE" sz="1200" b="1" i="0" u="none" strike="noStrike" baseline="0">
                <a:solidFill>
                  <a:srgbClr val="000000"/>
                </a:solidFill>
                <a:latin typeface="Arial"/>
                <a:cs typeface="Arial"/>
              </a:rPr>
              <a:t>( مليون درهم)</a:t>
            </a:r>
          </a:p>
        </c:rich>
      </c:tx>
      <c:overlay val="0"/>
      <c:spPr>
        <a:noFill/>
        <a:ln w="25400">
          <a:noFill/>
        </a:ln>
      </c:spPr>
    </c:title>
    <c:autoTitleDeleted val="0"/>
    <c:plotArea>
      <c:layout/>
      <c:lineChart>
        <c:grouping val="standard"/>
        <c:varyColors val="0"/>
        <c:ser>
          <c:idx val="0"/>
          <c:order val="0"/>
          <c:val>
            <c:numRef>
              <c:f>'الناتج موزعا حسب الإنفاق '!#REF!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'18-21'!#REF!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xmlns:c16="http://schemas.microsoft.com/office/drawing/2014/chart">
                      <c:ext uri="{02D57815-91ED-43cb-92C2-25804820EDAC}">
                        <c15:formulaRef>
                          <c15:sqref>'الناتج موزعا حسب الإنفاق '!#REF!</c15:sqref>
                        </c15:formulaRef>
                      </c:ext>
                    </c:extLst>
                  </c:multiLvlStrRef>
                </c15:cat>
              </c15:filteredCategoryTitle>
            </c:ext>
            <c:ext xmlns:c16="http://schemas.microsoft.com/office/drawing/2014/chart" uri="{C3380CC4-5D6E-409C-BE32-E72D297353CC}">
              <c16:uniqueId val="{00000000-D4B3-4E55-9CD0-1C94419D7932}"/>
            </c:ext>
          </c:extLst>
        </c:ser>
        <c:ser>
          <c:idx val="1"/>
          <c:order val="1"/>
          <c:val>
            <c:numRef>
              <c:f>'الناتج بالأسعار الثابتة'!#REF!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'الناتج بالأسعار الثابتة'!#REF!</c15:sqref>
                        </c15:formulaRef>
                      </c:ext>
                    </c:extLst>
                    <c:strCache>
                      <c:ptCount val="1"/>
                      <c:pt idx="0">
                        <c:v>#REF!</c:v>
                      </c:pt>
                    </c:strCache>
                  </c:strRef>
                </c15:tx>
              </c15:filteredSeriesTitle>
            </c:ext>
            <c:ext xmlns:c16="http://schemas.microsoft.com/office/drawing/2014/chart" uri="{C3380CC4-5D6E-409C-BE32-E72D297353CC}">
              <c16:uniqueId val="{00000001-D4B3-4E55-9CD0-1C94419D7932}"/>
            </c:ext>
          </c:extLst>
        </c:ser>
        <c:dLbls>
          <c:showLegendKey val="0"/>
          <c:showVal val="0"/>
          <c:showCatName val="0"/>
          <c:showSerName val="0"/>
          <c:showPercent val="0"/>
          <c:showBubbleSize val="0"/>
        </c:dLbls>
        <c:marker val="1"/>
        <c:smooth val="0"/>
        <c:axId val="-930596512"/>
        <c:axId val="-930591072"/>
      </c:lineChart>
      <c:catAx>
        <c:axId val="-930596512"/>
        <c:scaling>
          <c:orientation val="minMax"/>
        </c:scaling>
        <c:delete val="0"/>
        <c:axPos val="b"/>
        <c:numFmt formatCode="General" sourceLinked="1"/>
        <c:majorTickMark val="none"/>
        <c:minorTickMark val="none"/>
        <c:tickLblPos val="nextTo"/>
        <c:txPr>
          <a:bodyPr rot="0" vert="horz"/>
          <a:lstStyle/>
          <a:p>
            <a:pPr>
              <a:defRPr lang="en-US" sz="1000" b="1" i="0" u="none" strike="noStrike" baseline="0">
                <a:solidFill>
                  <a:srgbClr val="000000"/>
                </a:solidFill>
                <a:latin typeface="Calibri"/>
                <a:ea typeface="Calibri"/>
                <a:cs typeface="Calibri"/>
              </a:defRPr>
            </a:pPr>
            <a:endParaRPr lang="en-US"/>
          </a:p>
        </c:txPr>
        <c:crossAx val="-930591072"/>
        <c:crosses val="autoZero"/>
        <c:auto val="1"/>
        <c:lblAlgn val="ctr"/>
        <c:lblOffset val="100"/>
        <c:noMultiLvlLbl val="0"/>
      </c:catAx>
      <c:valAx>
        <c:axId val="-930591072"/>
        <c:scaling>
          <c:orientation val="minMax"/>
        </c:scaling>
        <c:delete val="0"/>
        <c:axPos val="l"/>
        <c:majorGridlines/>
        <c:numFmt formatCode="General" sourceLinked="1"/>
        <c:majorTickMark val="none"/>
        <c:minorTickMark val="none"/>
        <c:tickLblPos val="nextTo"/>
        <c:txPr>
          <a:bodyPr rot="0" vert="horz"/>
          <a:lstStyle/>
          <a:p>
            <a:pPr>
              <a:defRPr lang="en-US" sz="1000" b="1" i="0" u="none" strike="noStrike" baseline="0">
                <a:solidFill>
                  <a:srgbClr val="000000"/>
                </a:solidFill>
                <a:latin typeface="Calibri"/>
                <a:ea typeface="Calibri"/>
                <a:cs typeface="Calibri"/>
              </a:defRPr>
            </a:pPr>
            <a:endParaRPr lang="en-US"/>
          </a:p>
        </c:txPr>
        <c:crossAx val="-930596512"/>
        <c:crosses val="autoZero"/>
        <c:crossBetween val="between"/>
      </c:valAx>
      <c:spPr>
        <a:gradFill>
          <a:gsLst>
            <a:gs pos="0">
              <a:srgbClr val="5E9EFF"/>
            </a:gs>
            <a:gs pos="39999">
              <a:srgbClr val="85C2FF"/>
            </a:gs>
            <a:gs pos="70000">
              <a:srgbClr val="C4D6EB"/>
            </a:gs>
            <a:gs pos="100000">
              <a:srgbClr val="FFEBFA"/>
            </a:gs>
          </a:gsLst>
          <a:lin ang="5400000" scaled="0"/>
        </a:gradFill>
      </c:spPr>
    </c:plotArea>
    <c:legend>
      <c:legendPos val="r"/>
      <c:overlay val="0"/>
      <c:txPr>
        <a:bodyPr/>
        <a:lstStyle/>
        <a:p>
          <a:pPr>
            <a:defRPr lang="en-US" sz="845" b="1" i="0" u="none" strike="noStrike" baseline="0">
              <a:solidFill>
                <a:srgbClr val="000000"/>
              </a:solidFill>
              <a:latin typeface="Calibri"/>
              <a:ea typeface="Calibri"/>
              <a:cs typeface="Calibri"/>
            </a:defRPr>
          </a:pPr>
          <a:endParaRPr lang="en-US"/>
        </a:p>
      </c:txPr>
    </c:legend>
    <c:plotVisOnly val="1"/>
    <c:dispBlanksAs val="gap"/>
    <c:showDLblsOverMax val="0"/>
  </c:chart>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000000000000011" r="0.75000000000000011" t="1" header="0.31496062992125995" footer="0.31496062992125995"/>
    <c:pageSetup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lang="en-US" sz="1000" b="0" i="0" u="none" strike="noStrike" baseline="0">
                <a:solidFill>
                  <a:srgbClr val="000000"/>
                </a:solidFill>
                <a:latin typeface="Calibri"/>
                <a:ea typeface="Calibri"/>
                <a:cs typeface="Calibri"/>
              </a:defRPr>
            </a:pPr>
            <a:r>
              <a:rPr lang="ar-AE" sz="1800" b="1" i="0" u="none" strike="noStrike" baseline="0">
                <a:solidFill>
                  <a:srgbClr val="000000"/>
                </a:solidFill>
                <a:latin typeface="Arial"/>
                <a:cs typeface="Arial"/>
              </a:rPr>
              <a:t>الناتج المحلي الإجمالي</a:t>
            </a:r>
            <a:r>
              <a:rPr lang="ar-AE" sz="1800" b="1" i="0" u="none" strike="noStrike" baseline="0">
                <a:solidFill>
                  <a:srgbClr val="000000"/>
                </a:solidFill>
                <a:latin typeface="Calibri"/>
                <a:cs typeface="Arial"/>
              </a:rPr>
              <a:t> </a:t>
            </a:r>
            <a:r>
              <a:rPr lang="ar-AE" sz="1800" b="1" i="0" u="none" strike="noStrike" baseline="0">
                <a:solidFill>
                  <a:srgbClr val="000000"/>
                </a:solidFill>
                <a:latin typeface="Arial"/>
                <a:cs typeface="Arial"/>
              </a:rPr>
              <a:t> </a:t>
            </a:r>
            <a:r>
              <a:rPr lang="ar-AE" sz="1200" b="1" i="0" u="none" strike="noStrike" baseline="0">
                <a:solidFill>
                  <a:srgbClr val="000000"/>
                </a:solidFill>
                <a:latin typeface="Arial"/>
                <a:cs typeface="Arial"/>
              </a:rPr>
              <a:t>( مليون درهم)</a:t>
            </a:r>
          </a:p>
        </c:rich>
      </c:tx>
      <c:overlay val="0"/>
      <c:spPr>
        <a:noFill/>
        <a:ln w="25400">
          <a:noFill/>
        </a:ln>
      </c:spPr>
    </c:title>
    <c:autoTitleDeleted val="0"/>
    <c:plotArea>
      <c:layout/>
      <c:lineChart>
        <c:grouping val="standard"/>
        <c:varyColors val="0"/>
        <c:ser>
          <c:idx val="0"/>
          <c:order val="0"/>
          <c:val>
            <c:numRef>
              <c:f>'الناتج موزعا حسب الإنفاق '!#REF!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'18-21'!#REF!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xmlns:c16="http://schemas.microsoft.com/office/drawing/2014/chart">
                      <c:ext uri="{02D57815-91ED-43cb-92C2-25804820EDAC}">
                        <c15:formulaRef>
                          <c15:sqref>'الناتج موزعا حسب الإنفاق '!#REF!</c15:sqref>
                        </c15:formulaRef>
                      </c:ext>
                    </c:extLst>
                  </c:multiLvlStrRef>
                </c15:cat>
              </c15:filteredCategoryTitle>
            </c:ext>
            <c:ext xmlns:c16="http://schemas.microsoft.com/office/drawing/2014/chart" uri="{C3380CC4-5D6E-409C-BE32-E72D297353CC}">
              <c16:uniqueId val="{00000000-3C5C-4E32-848B-D177F7AC9BD1}"/>
            </c:ext>
          </c:extLst>
        </c:ser>
        <c:ser>
          <c:idx val="1"/>
          <c:order val="1"/>
          <c:val>
            <c:numRef>
              <c:f>'الناتج بالأسعار الثابتة'!#REF!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'الناتج بالأسعار الثابتة'!#REF!</c15:sqref>
                        </c15:formulaRef>
                      </c:ext>
                    </c:extLst>
                    <c:strCache>
                      <c:ptCount val="1"/>
                      <c:pt idx="0">
                        <c:v>#REF!</c:v>
                      </c:pt>
                    </c:strCache>
                  </c:strRef>
                </c15:tx>
              </c15:filteredSeriesTitle>
            </c:ext>
            <c:ext xmlns:c16="http://schemas.microsoft.com/office/drawing/2014/chart" uri="{C3380CC4-5D6E-409C-BE32-E72D297353CC}">
              <c16:uniqueId val="{00000001-3C5C-4E32-848B-D177F7AC9BD1}"/>
            </c:ext>
          </c:extLst>
        </c:ser>
        <c:dLbls>
          <c:showLegendKey val="0"/>
          <c:showVal val="0"/>
          <c:showCatName val="0"/>
          <c:showSerName val="0"/>
          <c:showPercent val="0"/>
          <c:showBubbleSize val="0"/>
        </c:dLbls>
        <c:marker val="1"/>
        <c:smooth val="0"/>
        <c:axId val="-930597056"/>
        <c:axId val="-930577472"/>
      </c:lineChart>
      <c:catAx>
        <c:axId val="-930597056"/>
        <c:scaling>
          <c:orientation val="minMax"/>
        </c:scaling>
        <c:delete val="0"/>
        <c:axPos val="b"/>
        <c:numFmt formatCode="General" sourceLinked="1"/>
        <c:majorTickMark val="none"/>
        <c:minorTickMark val="none"/>
        <c:tickLblPos val="nextTo"/>
        <c:txPr>
          <a:bodyPr rot="0" vert="horz"/>
          <a:lstStyle/>
          <a:p>
            <a:pPr>
              <a:defRPr lang="en-US" sz="1000" b="1" i="0" u="none" strike="noStrike" baseline="0">
                <a:solidFill>
                  <a:srgbClr val="000000"/>
                </a:solidFill>
                <a:latin typeface="Calibri"/>
                <a:ea typeface="Calibri"/>
                <a:cs typeface="Calibri"/>
              </a:defRPr>
            </a:pPr>
            <a:endParaRPr lang="en-US"/>
          </a:p>
        </c:txPr>
        <c:crossAx val="-930577472"/>
        <c:crosses val="autoZero"/>
        <c:auto val="1"/>
        <c:lblAlgn val="ctr"/>
        <c:lblOffset val="100"/>
        <c:noMultiLvlLbl val="0"/>
      </c:catAx>
      <c:valAx>
        <c:axId val="-930577472"/>
        <c:scaling>
          <c:orientation val="minMax"/>
        </c:scaling>
        <c:delete val="0"/>
        <c:axPos val="l"/>
        <c:majorGridlines/>
        <c:numFmt formatCode="General" sourceLinked="1"/>
        <c:majorTickMark val="none"/>
        <c:minorTickMark val="none"/>
        <c:tickLblPos val="nextTo"/>
        <c:txPr>
          <a:bodyPr rot="0" vert="horz"/>
          <a:lstStyle/>
          <a:p>
            <a:pPr>
              <a:defRPr lang="en-US" sz="1000" b="1" i="0" u="none" strike="noStrike" baseline="0">
                <a:solidFill>
                  <a:srgbClr val="000000"/>
                </a:solidFill>
                <a:latin typeface="Calibri"/>
                <a:ea typeface="Calibri"/>
                <a:cs typeface="Calibri"/>
              </a:defRPr>
            </a:pPr>
            <a:endParaRPr lang="en-US"/>
          </a:p>
        </c:txPr>
        <c:crossAx val="-930597056"/>
        <c:crosses val="autoZero"/>
        <c:crossBetween val="between"/>
      </c:valAx>
      <c:spPr>
        <a:gradFill>
          <a:gsLst>
            <a:gs pos="0">
              <a:srgbClr val="5E9EFF"/>
            </a:gs>
            <a:gs pos="39999">
              <a:srgbClr val="85C2FF"/>
            </a:gs>
            <a:gs pos="70000">
              <a:srgbClr val="C4D6EB"/>
            </a:gs>
            <a:gs pos="100000">
              <a:srgbClr val="FFEBFA"/>
            </a:gs>
          </a:gsLst>
          <a:lin ang="5400000" scaled="0"/>
        </a:gradFill>
      </c:spPr>
    </c:plotArea>
    <c:legend>
      <c:legendPos val="r"/>
      <c:overlay val="0"/>
      <c:txPr>
        <a:bodyPr/>
        <a:lstStyle/>
        <a:p>
          <a:pPr>
            <a:defRPr lang="en-US" sz="845" b="1" i="0" u="none" strike="noStrike" baseline="0">
              <a:solidFill>
                <a:srgbClr val="000000"/>
              </a:solidFill>
              <a:latin typeface="Calibri"/>
              <a:ea typeface="Calibri"/>
              <a:cs typeface="Calibri"/>
            </a:defRPr>
          </a:pPr>
          <a:endParaRPr lang="en-US"/>
        </a:p>
      </c:txPr>
    </c:legend>
    <c:plotVisOnly val="1"/>
    <c:dispBlanksAs val="gap"/>
    <c:showDLblsOverMax val="0"/>
  </c:chart>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000000000000011" r="0.75000000000000011" t="1" header="0.31496062992125995" footer="0.31496062992125995"/>
    <c:pageSetup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lang="en-US" sz="1000" b="0" i="0" u="none" strike="noStrike" baseline="0">
                <a:solidFill>
                  <a:srgbClr val="000000"/>
                </a:solidFill>
                <a:latin typeface="Calibri"/>
                <a:ea typeface="Calibri"/>
                <a:cs typeface="Calibri"/>
              </a:defRPr>
            </a:pPr>
            <a:r>
              <a:rPr lang="ar-AE" sz="1800" b="1" i="0" u="none" strike="noStrike" baseline="0">
                <a:solidFill>
                  <a:srgbClr val="000000"/>
                </a:solidFill>
                <a:latin typeface="Arial"/>
                <a:cs typeface="Arial"/>
              </a:rPr>
              <a:t>الناتج المحلي الإجمالي</a:t>
            </a:r>
            <a:r>
              <a:rPr lang="ar-AE" sz="1800" b="1" i="0" u="none" strike="noStrike" baseline="0">
                <a:solidFill>
                  <a:srgbClr val="000000"/>
                </a:solidFill>
                <a:latin typeface="Calibri"/>
                <a:cs typeface="Arial"/>
              </a:rPr>
              <a:t> </a:t>
            </a:r>
            <a:r>
              <a:rPr lang="ar-AE" sz="1800" b="1" i="0" u="none" strike="noStrike" baseline="0">
                <a:solidFill>
                  <a:srgbClr val="000000"/>
                </a:solidFill>
                <a:latin typeface="Arial"/>
                <a:cs typeface="Arial"/>
              </a:rPr>
              <a:t> </a:t>
            </a:r>
            <a:r>
              <a:rPr lang="ar-AE" sz="1200" b="1" i="0" u="none" strike="noStrike" baseline="0">
                <a:solidFill>
                  <a:srgbClr val="000000"/>
                </a:solidFill>
                <a:latin typeface="Arial"/>
                <a:cs typeface="Arial"/>
              </a:rPr>
              <a:t>( مليون درهم)</a:t>
            </a:r>
          </a:p>
        </c:rich>
      </c:tx>
      <c:overlay val="0"/>
      <c:spPr>
        <a:noFill/>
        <a:ln w="25400">
          <a:noFill/>
        </a:ln>
      </c:spPr>
    </c:title>
    <c:autoTitleDeleted val="0"/>
    <c:plotArea>
      <c:layout/>
      <c:lineChart>
        <c:grouping val="standard"/>
        <c:varyColors val="0"/>
        <c:ser>
          <c:idx val="0"/>
          <c:order val="0"/>
          <c:val>
            <c:numRef>
              <c:f>'الناتج موزعا حسب الإنفاق '!#REF!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'18-21'!#REF!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xmlns:c16="http://schemas.microsoft.com/office/drawing/2014/chart">
                      <c:ext uri="{02D57815-91ED-43cb-92C2-25804820EDAC}">
                        <c15:formulaRef>
                          <c15:sqref>'الناتج موزعا حسب الإنفاق '!#REF!</c15:sqref>
                        </c15:formulaRef>
                      </c:ext>
                    </c:extLst>
                  </c:multiLvlStrRef>
                </c15:cat>
              </c15:filteredCategoryTitle>
            </c:ext>
            <c:ext xmlns:c16="http://schemas.microsoft.com/office/drawing/2014/chart" uri="{C3380CC4-5D6E-409C-BE32-E72D297353CC}">
              <c16:uniqueId val="{00000000-8046-499E-ADEC-1D9BD96C1FC8}"/>
            </c:ext>
          </c:extLst>
        </c:ser>
        <c:ser>
          <c:idx val="1"/>
          <c:order val="1"/>
          <c:val>
            <c:numRef>
              <c:f>'الناتج بالأسعار الثابتة'!#REF!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'الناتج بالأسعار الثابتة'!#REF!</c15:sqref>
                        </c15:formulaRef>
                      </c:ext>
                    </c:extLst>
                    <c:strCache>
                      <c:ptCount val="1"/>
                      <c:pt idx="0">
                        <c:v>#REF!</c:v>
                      </c:pt>
                    </c:strCache>
                  </c:strRef>
                </c15:tx>
              </c15:filteredSeriesTitle>
            </c:ext>
            <c:ext xmlns:c16="http://schemas.microsoft.com/office/drawing/2014/chart" uri="{C3380CC4-5D6E-409C-BE32-E72D297353CC}">
              <c16:uniqueId val="{00000001-8046-499E-ADEC-1D9BD96C1FC8}"/>
            </c:ext>
          </c:extLst>
        </c:ser>
        <c:dLbls>
          <c:showLegendKey val="0"/>
          <c:showVal val="0"/>
          <c:showCatName val="0"/>
          <c:showSerName val="0"/>
          <c:showPercent val="0"/>
          <c:showBubbleSize val="0"/>
        </c:dLbls>
        <c:marker val="1"/>
        <c:smooth val="0"/>
        <c:axId val="-930597056"/>
        <c:axId val="-930577472"/>
      </c:lineChart>
      <c:catAx>
        <c:axId val="-930597056"/>
        <c:scaling>
          <c:orientation val="minMax"/>
        </c:scaling>
        <c:delete val="0"/>
        <c:axPos val="b"/>
        <c:numFmt formatCode="General" sourceLinked="1"/>
        <c:majorTickMark val="none"/>
        <c:minorTickMark val="none"/>
        <c:tickLblPos val="nextTo"/>
        <c:txPr>
          <a:bodyPr rot="0" vert="horz"/>
          <a:lstStyle/>
          <a:p>
            <a:pPr>
              <a:defRPr lang="en-US" sz="1000" b="1" i="0" u="none" strike="noStrike" baseline="0">
                <a:solidFill>
                  <a:srgbClr val="000000"/>
                </a:solidFill>
                <a:latin typeface="Calibri"/>
                <a:ea typeface="Calibri"/>
                <a:cs typeface="Calibri"/>
              </a:defRPr>
            </a:pPr>
            <a:endParaRPr lang="en-US"/>
          </a:p>
        </c:txPr>
        <c:crossAx val="-930577472"/>
        <c:crosses val="autoZero"/>
        <c:auto val="1"/>
        <c:lblAlgn val="ctr"/>
        <c:lblOffset val="100"/>
        <c:noMultiLvlLbl val="0"/>
      </c:catAx>
      <c:valAx>
        <c:axId val="-930577472"/>
        <c:scaling>
          <c:orientation val="minMax"/>
        </c:scaling>
        <c:delete val="0"/>
        <c:axPos val="l"/>
        <c:majorGridlines/>
        <c:numFmt formatCode="General" sourceLinked="1"/>
        <c:majorTickMark val="none"/>
        <c:minorTickMark val="none"/>
        <c:tickLblPos val="nextTo"/>
        <c:txPr>
          <a:bodyPr rot="0" vert="horz"/>
          <a:lstStyle/>
          <a:p>
            <a:pPr>
              <a:defRPr lang="en-US" sz="1000" b="1" i="0" u="none" strike="noStrike" baseline="0">
                <a:solidFill>
                  <a:srgbClr val="000000"/>
                </a:solidFill>
                <a:latin typeface="Calibri"/>
                <a:ea typeface="Calibri"/>
                <a:cs typeface="Calibri"/>
              </a:defRPr>
            </a:pPr>
            <a:endParaRPr lang="en-US"/>
          </a:p>
        </c:txPr>
        <c:crossAx val="-930597056"/>
        <c:crosses val="autoZero"/>
        <c:crossBetween val="between"/>
      </c:valAx>
      <c:spPr>
        <a:gradFill>
          <a:gsLst>
            <a:gs pos="0">
              <a:srgbClr val="5E9EFF"/>
            </a:gs>
            <a:gs pos="39999">
              <a:srgbClr val="85C2FF"/>
            </a:gs>
            <a:gs pos="70000">
              <a:srgbClr val="C4D6EB"/>
            </a:gs>
            <a:gs pos="100000">
              <a:srgbClr val="FFEBFA"/>
            </a:gs>
          </a:gsLst>
          <a:lin ang="5400000" scaled="0"/>
        </a:gradFill>
      </c:spPr>
    </c:plotArea>
    <c:legend>
      <c:legendPos val="r"/>
      <c:overlay val="0"/>
      <c:txPr>
        <a:bodyPr/>
        <a:lstStyle/>
        <a:p>
          <a:pPr>
            <a:defRPr lang="en-US" sz="845" b="1" i="0" u="none" strike="noStrike" baseline="0">
              <a:solidFill>
                <a:srgbClr val="000000"/>
              </a:solidFill>
              <a:latin typeface="Calibri"/>
              <a:ea typeface="Calibri"/>
              <a:cs typeface="Calibri"/>
            </a:defRPr>
          </a:pPr>
          <a:endParaRPr lang="en-US"/>
        </a:p>
      </c:txPr>
    </c:legend>
    <c:plotVisOnly val="1"/>
    <c:dispBlanksAs val="gap"/>
    <c:showDLblsOverMax val="0"/>
  </c:chart>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000000000000011" r="0.75000000000000011" t="1" header="0.31496062992125995" footer="0.31496062992125995"/>
    <c:pageSetup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lang="en-US" sz="1000" b="0" i="0" u="none" strike="noStrike" baseline="0">
                <a:solidFill>
                  <a:srgbClr val="000000"/>
                </a:solidFill>
                <a:latin typeface="Calibri"/>
                <a:ea typeface="Calibri"/>
                <a:cs typeface="Calibri"/>
              </a:defRPr>
            </a:pPr>
            <a:r>
              <a:rPr lang="ar-AE" sz="1800" b="1" i="0" u="none" strike="noStrike" baseline="0">
                <a:solidFill>
                  <a:srgbClr val="000000"/>
                </a:solidFill>
                <a:latin typeface="Arial"/>
                <a:cs typeface="Arial"/>
              </a:rPr>
              <a:t>الناتج المحلي الإجمالي</a:t>
            </a:r>
            <a:r>
              <a:rPr lang="ar-AE" sz="1800" b="1" i="0" u="none" strike="noStrike" baseline="0">
                <a:solidFill>
                  <a:srgbClr val="000000"/>
                </a:solidFill>
                <a:latin typeface="Calibri"/>
                <a:cs typeface="Arial"/>
              </a:rPr>
              <a:t> </a:t>
            </a:r>
            <a:r>
              <a:rPr lang="ar-AE" sz="1800" b="1" i="0" u="none" strike="noStrike" baseline="0">
                <a:solidFill>
                  <a:srgbClr val="000000"/>
                </a:solidFill>
                <a:latin typeface="Arial"/>
                <a:cs typeface="Arial"/>
              </a:rPr>
              <a:t> </a:t>
            </a:r>
            <a:r>
              <a:rPr lang="ar-AE" sz="1200" b="1" i="0" u="none" strike="noStrike" baseline="0">
                <a:solidFill>
                  <a:srgbClr val="000000"/>
                </a:solidFill>
                <a:latin typeface="Arial"/>
                <a:cs typeface="Arial"/>
              </a:rPr>
              <a:t>( مليون درهم)</a:t>
            </a:r>
          </a:p>
        </c:rich>
      </c:tx>
      <c:overlay val="0"/>
      <c:spPr>
        <a:noFill/>
        <a:ln w="25400">
          <a:noFill/>
        </a:ln>
      </c:spPr>
    </c:title>
    <c:autoTitleDeleted val="0"/>
    <c:plotArea>
      <c:layout/>
      <c:lineChart>
        <c:grouping val="standard"/>
        <c:varyColors val="0"/>
        <c:ser>
          <c:idx val="0"/>
          <c:order val="0"/>
          <c:val>
            <c:numRef>
              <c:f>'الناتج موزعا حسب الإنفاق '!#REF!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'18-21'!#REF!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xmlns:c16="http://schemas.microsoft.com/office/drawing/2014/chart">
                      <c:ext uri="{02D57815-91ED-43cb-92C2-25804820EDAC}">
                        <c15:formulaRef>
                          <c15:sqref>'الناتج موزعا حسب الإنفاق '!#REF!</c15:sqref>
                        </c15:formulaRef>
                      </c:ext>
                    </c:extLst>
                  </c:multiLvlStrRef>
                </c15:cat>
              </c15:filteredCategoryTitle>
            </c:ext>
            <c:ext xmlns:c16="http://schemas.microsoft.com/office/drawing/2014/chart" uri="{C3380CC4-5D6E-409C-BE32-E72D297353CC}">
              <c16:uniqueId val="{00000000-D707-4B0E-A3DD-DC70256FA980}"/>
            </c:ext>
          </c:extLst>
        </c:ser>
        <c:ser>
          <c:idx val="1"/>
          <c:order val="1"/>
          <c:val>
            <c:numRef>
              <c:f>'الناتج بالأسعار الثابتة'!#REF!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'الناتج بالأسعار الثابتة'!#REF!</c15:sqref>
                        </c15:formulaRef>
                      </c:ext>
                    </c:extLst>
                    <c:strCache>
                      <c:ptCount val="1"/>
                      <c:pt idx="0">
                        <c:v>#REF!</c:v>
                      </c:pt>
                    </c:strCache>
                  </c:strRef>
                </c15:tx>
              </c15:filteredSeriesTitle>
            </c:ext>
            <c:ext xmlns:c16="http://schemas.microsoft.com/office/drawing/2014/chart" uri="{C3380CC4-5D6E-409C-BE32-E72D297353CC}">
              <c16:uniqueId val="{00000001-D707-4B0E-A3DD-DC70256FA980}"/>
            </c:ext>
          </c:extLst>
        </c:ser>
        <c:dLbls>
          <c:showLegendKey val="0"/>
          <c:showVal val="0"/>
          <c:showCatName val="0"/>
          <c:showSerName val="0"/>
          <c:showPercent val="0"/>
          <c:showBubbleSize val="0"/>
        </c:dLbls>
        <c:marker val="1"/>
        <c:smooth val="0"/>
        <c:axId val="-930597056"/>
        <c:axId val="-930577472"/>
      </c:lineChart>
      <c:catAx>
        <c:axId val="-930597056"/>
        <c:scaling>
          <c:orientation val="minMax"/>
        </c:scaling>
        <c:delete val="0"/>
        <c:axPos val="b"/>
        <c:numFmt formatCode="General" sourceLinked="1"/>
        <c:majorTickMark val="none"/>
        <c:minorTickMark val="none"/>
        <c:tickLblPos val="nextTo"/>
        <c:txPr>
          <a:bodyPr rot="0" vert="horz"/>
          <a:lstStyle/>
          <a:p>
            <a:pPr>
              <a:defRPr lang="en-US" sz="1000" b="1" i="0" u="none" strike="noStrike" baseline="0">
                <a:solidFill>
                  <a:srgbClr val="000000"/>
                </a:solidFill>
                <a:latin typeface="Calibri"/>
                <a:ea typeface="Calibri"/>
                <a:cs typeface="Calibri"/>
              </a:defRPr>
            </a:pPr>
            <a:endParaRPr lang="en-US"/>
          </a:p>
        </c:txPr>
        <c:crossAx val="-930577472"/>
        <c:crosses val="autoZero"/>
        <c:auto val="1"/>
        <c:lblAlgn val="ctr"/>
        <c:lblOffset val="100"/>
        <c:noMultiLvlLbl val="0"/>
      </c:catAx>
      <c:valAx>
        <c:axId val="-930577472"/>
        <c:scaling>
          <c:orientation val="minMax"/>
        </c:scaling>
        <c:delete val="0"/>
        <c:axPos val="l"/>
        <c:majorGridlines/>
        <c:numFmt formatCode="General" sourceLinked="1"/>
        <c:majorTickMark val="none"/>
        <c:minorTickMark val="none"/>
        <c:tickLblPos val="nextTo"/>
        <c:txPr>
          <a:bodyPr rot="0" vert="horz"/>
          <a:lstStyle/>
          <a:p>
            <a:pPr>
              <a:defRPr lang="en-US" sz="1000" b="1" i="0" u="none" strike="noStrike" baseline="0">
                <a:solidFill>
                  <a:srgbClr val="000000"/>
                </a:solidFill>
                <a:latin typeface="Calibri"/>
                <a:ea typeface="Calibri"/>
                <a:cs typeface="Calibri"/>
              </a:defRPr>
            </a:pPr>
            <a:endParaRPr lang="en-US"/>
          </a:p>
        </c:txPr>
        <c:crossAx val="-930597056"/>
        <c:crosses val="autoZero"/>
        <c:crossBetween val="between"/>
      </c:valAx>
      <c:spPr>
        <a:gradFill>
          <a:gsLst>
            <a:gs pos="0">
              <a:srgbClr val="5E9EFF"/>
            </a:gs>
            <a:gs pos="39999">
              <a:srgbClr val="85C2FF"/>
            </a:gs>
            <a:gs pos="70000">
              <a:srgbClr val="C4D6EB"/>
            </a:gs>
            <a:gs pos="100000">
              <a:srgbClr val="FFEBFA"/>
            </a:gs>
          </a:gsLst>
          <a:lin ang="5400000" scaled="0"/>
        </a:gradFill>
      </c:spPr>
    </c:plotArea>
    <c:legend>
      <c:legendPos val="r"/>
      <c:overlay val="0"/>
      <c:txPr>
        <a:bodyPr/>
        <a:lstStyle/>
        <a:p>
          <a:pPr>
            <a:defRPr lang="en-US" sz="845" b="1" i="0" u="none" strike="noStrike" baseline="0">
              <a:solidFill>
                <a:srgbClr val="000000"/>
              </a:solidFill>
              <a:latin typeface="Calibri"/>
              <a:ea typeface="Calibri"/>
              <a:cs typeface="Calibri"/>
            </a:defRPr>
          </a:pPr>
          <a:endParaRPr lang="en-US"/>
        </a:p>
      </c:txPr>
    </c:legend>
    <c:plotVisOnly val="1"/>
    <c:dispBlanksAs val="gap"/>
    <c:showDLblsOverMax val="0"/>
  </c:chart>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000000000000011" r="0.75000000000000011" t="1" header="0.31496062992125995" footer="0.3149606299212599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US" sz="1000" b="0" i="0" u="none" strike="noStrike" baseline="0">
                <a:solidFill>
                  <a:srgbClr val="000000"/>
                </a:solidFill>
                <a:latin typeface="Calibri"/>
                <a:ea typeface="Calibri"/>
                <a:cs typeface="Calibri"/>
              </a:defRPr>
            </a:pPr>
            <a:r>
              <a:rPr lang="ar-AE" sz="1800" b="1" i="0" u="none" strike="noStrike" baseline="0">
                <a:solidFill>
                  <a:srgbClr val="000000"/>
                </a:solidFill>
                <a:latin typeface="Arial"/>
                <a:cs typeface="Arial"/>
              </a:rPr>
              <a:t>الناتج الإجمالي النفطي والغير نفطي (جاري)  </a:t>
            </a:r>
            <a:r>
              <a:rPr lang="ar-AE" sz="1200" b="1" i="0" u="none" strike="noStrike" baseline="0">
                <a:solidFill>
                  <a:srgbClr val="000000"/>
                </a:solidFill>
                <a:latin typeface="Arial"/>
                <a:cs typeface="Arial"/>
              </a:rPr>
              <a:t>(بالمليون درهم)</a:t>
            </a:r>
          </a:p>
        </c:rich>
      </c:tx>
      <c:overlay val="0"/>
      <c:spPr>
        <a:noFill/>
        <a:ln w="25400">
          <a:noFill/>
        </a:ln>
      </c:spPr>
    </c:title>
    <c:autoTitleDeleted val="0"/>
    <c:plotArea>
      <c:layout/>
      <c:barChart>
        <c:barDir val="col"/>
        <c:grouping val="clustered"/>
        <c:varyColors val="0"/>
        <c:ser>
          <c:idx val="0"/>
          <c:order val="0"/>
          <c:tx>
            <c:strRef>
              <c:f>'14-17'!#REF!</c:f>
              <c:strCache>
                <c:ptCount val="1"/>
                <c:pt idx="0">
                  <c:v>#REF!</c:v>
                </c:pt>
              </c:strCache>
            </c:strRef>
          </c:tx>
          <c:invertIfNegative val="0"/>
          <c:val>
            <c:numRef>
              <c:f>'الناتج المحلي الجاري'!#REF!</c:f>
              <c:numCache>
                <c:formatCode>General</c:formatCode>
                <c:ptCount val="1"/>
                <c:pt idx="0">
                  <c:v>1</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'الناتج المحلي الجاري'!#REF!</c15:sqref>
                        </c15:formulaRef>
                      </c:ext>
                    </c:extLst>
                  </c:multiLvlStrRef>
                </c15:cat>
              </c15:filteredCategoryTitle>
            </c:ext>
            <c:ext xmlns:c16="http://schemas.microsoft.com/office/drawing/2014/chart" uri="{C3380CC4-5D6E-409C-BE32-E72D297353CC}">
              <c16:uniqueId val="{00000000-220F-41E9-AB15-6BE96EEBFE6A}"/>
            </c:ext>
          </c:extLst>
        </c:ser>
        <c:ser>
          <c:idx val="1"/>
          <c:order val="1"/>
          <c:tx>
            <c:strRef>
              <c:f>'الناتج المحلي الجاري'!#REF!</c:f>
              <c:strCache>
                <c:ptCount val="1"/>
                <c:pt idx="0">
                  <c:v>#REF!</c:v>
                </c:pt>
              </c:strCache>
            </c:strRef>
          </c:tx>
          <c:invertIfNegative val="0"/>
          <c:val>
            <c:numRef>
              <c:f>'الناتج المحلي الجاري'!#REF!</c:f>
              <c:numCache>
                <c:formatCode>General</c:formatCode>
                <c:ptCount val="1"/>
                <c:pt idx="0">
                  <c:v>1</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'الناتج المحلي الجاري'!#REF!</c15:sqref>
                        </c15:formulaRef>
                      </c:ext>
                    </c:extLst>
                  </c:multiLvlStrRef>
                </c15:cat>
              </c15:filteredCategoryTitle>
            </c:ext>
            <c:ext xmlns:c16="http://schemas.microsoft.com/office/drawing/2014/chart" uri="{C3380CC4-5D6E-409C-BE32-E72D297353CC}">
              <c16:uniqueId val="{00000001-220F-41E9-AB15-6BE96EEBFE6A}"/>
            </c:ext>
          </c:extLst>
        </c:ser>
        <c:ser>
          <c:idx val="2"/>
          <c:order val="2"/>
          <c:tx>
            <c:strRef>
              <c:f>'1-4'!$C$10</c:f>
              <c:strCache>
                <c:ptCount val="1"/>
                <c:pt idx="0">
                  <c:v>الصناعات التحويلية</c:v>
                </c:pt>
              </c:strCache>
            </c:strRef>
          </c:tx>
          <c:invertIfNegative val="0"/>
          <c:val>
            <c:numRef>
              <c:f>'الناتج المحلي الجاري'!#REF!</c:f>
              <c:numCache>
                <c:formatCode>General</c:formatCode>
                <c:ptCount val="1"/>
                <c:pt idx="0">
                  <c:v>1</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'الناتج المحلي الجاري'!#REF!</c15:sqref>
                        </c15:formulaRef>
                      </c:ext>
                    </c:extLst>
                  </c:multiLvlStrRef>
                </c15:cat>
              </c15:filteredCategoryTitle>
            </c:ext>
            <c:ext xmlns:c16="http://schemas.microsoft.com/office/drawing/2014/chart" uri="{C3380CC4-5D6E-409C-BE32-E72D297353CC}">
              <c16:uniqueId val="{00000002-220F-41E9-AB15-6BE96EEBFE6A}"/>
            </c:ext>
          </c:extLst>
        </c:ser>
        <c:dLbls>
          <c:showLegendKey val="0"/>
          <c:showVal val="0"/>
          <c:showCatName val="0"/>
          <c:showSerName val="0"/>
          <c:showPercent val="0"/>
          <c:showBubbleSize val="0"/>
        </c:dLbls>
        <c:gapWidth val="75"/>
        <c:overlap val="-25"/>
        <c:axId val="-930576928"/>
        <c:axId val="-930595424"/>
      </c:barChart>
      <c:catAx>
        <c:axId val="-930576928"/>
        <c:scaling>
          <c:orientation val="minMax"/>
        </c:scaling>
        <c:delete val="0"/>
        <c:axPos val="b"/>
        <c:numFmt formatCode="General" sourceLinked="1"/>
        <c:majorTickMark val="out"/>
        <c:minorTickMark val="none"/>
        <c:tickLblPos val="nextTo"/>
        <c:txPr>
          <a:bodyPr rot="0" vert="horz"/>
          <a:lstStyle/>
          <a:p>
            <a:pPr>
              <a:defRPr lang="en-US" sz="1000" b="1" i="0" u="none" strike="noStrike" baseline="0">
                <a:solidFill>
                  <a:srgbClr val="000000"/>
                </a:solidFill>
                <a:latin typeface="Calibri"/>
                <a:ea typeface="Calibri"/>
                <a:cs typeface="Calibri"/>
              </a:defRPr>
            </a:pPr>
            <a:endParaRPr lang="en-US"/>
          </a:p>
        </c:txPr>
        <c:crossAx val="-930595424"/>
        <c:crosses val="autoZero"/>
        <c:auto val="1"/>
        <c:lblAlgn val="ctr"/>
        <c:lblOffset val="100"/>
        <c:noMultiLvlLbl val="0"/>
      </c:catAx>
      <c:valAx>
        <c:axId val="-930595424"/>
        <c:scaling>
          <c:orientation val="minMax"/>
        </c:scaling>
        <c:delete val="0"/>
        <c:axPos val="l"/>
        <c:majorGridlines/>
        <c:numFmt formatCode="General" sourceLinked="1"/>
        <c:majorTickMark val="none"/>
        <c:minorTickMark val="none"/>
        <c:tickLblPos val="nextTo"/>
        <c:txPr>
          <a:bodyPr rot="0" vert="horz"/>
          <a:lstStyle/>
          <a:p>
            <a:pPr>
              <a:defRPr lang="en-US" sz="1000" b="1" i="0" u="none" strike="noStrike" baseline="0">
                <a:solidFill>
                  <a:srgbClr val="000000"/>
                </a:solidFill>
                <a:latin typeface="Calibri"/>
                <a:ea typeface="Calibri"/>
                <a:cs typeface="Calibri"/>
              </a:defRPr>
            </a:pPr>
            <a:endParaRPr lang="en-US"/>
          </a:p>
        </c:txPr>
        <c:crossAx val="-930576928"/>
        <c:crosses val="autoZero"/>
        <c:crossBetween val="between"/>
      </c:valAx>
      <c:spPr>
        <a:gradFill flip="none" rotWithShape="1">
          <a:gsLst>
            <a:gs pos="0">
              <a:srgbClr val="5E9EFF"/>
            </a:gs>
            <a:gs pos="39999">
              <a:srgbClr val="85C2FF"/>
            </a:gs>
            <a:gs pos="70000">
              <a:srgbClr val="C4D6EB"/>
            </a:gs>
            <a:gs pos="100000">
              <a:srgbClr val="FFEBFA"/>
            </a:gs>
          </a:gsLst>
          <a:lin ang="5400000" scaled="1"/>
          <a:tileRect/>
        </a:gradFill>
      </c:spPr>
    </c:plotArea>
    <c:legend>
      <c:legendPos val="r"/>
      <c:overlay val="0"/>
      <c:txPr>
        <a:bodyPr/>
        <a:lstStyle/>
        <a:p>
          <a:pPr>
            <a:defRPr lang="en-US" sz="845" b="1" i="0" u="none" strike="noStrike" baseline="0">
              <a:solidFill>
                <a:srgbClr val="000000"/>
              </a:solidFill>
              <a:latin typeface="Calibri"/>
              <a:ea typeface="Calibri"/>
              <a:cs typeface="Calibri"/>
            </a:defRPr>
          </a:pPr>
          <a:endParaRPr lang="en-US"/>
        </a:p>
      </c:txPr>
    </c:legend>
    <c:plotVisOnly val="1"/>
    <c:dispBlanksAs val="gap"/>
    <c:showDLblsOverMax val="0"/>
  </c:chart>
  <c:spPr>
    <a:gradFill>
      <a:gsLst>
        <a:gs pos="0">
          <a:srgbClr val="5E9EFF"/>
        </a:gs>
        <a:gs pos="39999">
          <a:srgbClr val="85C2FF"/>
        </a:gs>
        <a:gs pos="70000">
          <a:srgbClr val="C4D6EB"/>
        </a:gs>
        <a:gs pos="100000">
          <a:srgbClr val="FFEBFA"/>
        </a:gs>
      </a:gsLst>
      <a:lin ang="16200000" scaled="1"/>
    </a:gradFill>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11" l="0.70000000000000007" r="0.70000000000000007" t="0.75000000000000011" header="0.30000000000000004" footer="0.30000000000000004"/>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lang="en-US" sz="1800" b="1" i="0" u="none" strike="noStrike" baseline="0">
                <a:solidFill>
                  <a:srgbClr val="000000"/>
                </a:solidFill>
                <a:latin typeface="Arial"/>
                <a:ea typeface="Arial"/>
                <a:cs typeface="Arial"/>
              </a:defRPr>
            </a:pPr>
            <a:r>
              <a:rPr lang="ar-AE"/>
              <a:t>هيكل القطاع غير المالي (جاري) 2008 </a:t>
            </a:r>
          </a:p>
        </c:rich>
      </c:tx>
      <c:overlay val="0"/>
      <c:spPr>
        <a:noFill/>
        <a:ln w="25400">
          <a:noFill/>
        </a:ln>
      </c:spPr>
    </c:title>
    <c:autoTitleDeleted val="0"/>
    <c:plotArea>
      <c:layout/>
      <c:pieChart>
        <c:varyColors val="1"/>
        <c:ser>
          <c:idx val="0"/>
          <c:order val="0"/>
          <c:dLbls>
            <c:spPr>
              <a:noFill/>
              <a:ln w="25400">
                <a:noFill/>
              </a:ln>
            </c:spPr>
            <c:txPr>
              <a:bodyPr wrap="square" lIns="38100" tIns="19050" rIns="38100" bIns="19050" anchor="ctr">
                <a:spAutoFit/>
              </a:bodyPr>
              <a:lstStyle/>
              <a:p>
                <a:pPr>
                  <a:defRPr lang="en-US" sz="1100" b="1" i="0" u="none" strike="noStrike" baseline="0">
                    <a:solidFill>
                      <a:srgbClr val="000000"/>
                    </a:solidFill>
                    <a:latin typeface="Calibri"/>
                    <a:ea typeface="Calibri"/>
                    <a:cs typeface="Calibri"/>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'1-4'!$C$8:$C$21</c:f>
              <c:strCache>
                <c:ptCount val="14"/>
                <c:pt idx="0">
                  <c:v>الزراعة والحراجة وصيد الأسماك</c:v>
                </c:pt>
                <c:pt idx="1">
                  <c:v>الصناعات الاستخراجية (تشمل  النفط الخام والغاز الطبيعي)</c:v>
                </c:pt>
                <c:pt idx="2">
                  <c:v>الصناعات التحويلية</c:v>
                </c:pt>
                <c:pt idx="3">
                  <c:v>الكهرباء والغاز والمياه وأنشطة إدارة النفايات</c:v>
                </c:pt>
                <c:pt idx="4">
                  <c:v>التشييد والبناء</c:v>
                </c:pt>
                <c:pt idx="5">
                  <c:v>تجارة الجملة والتجزئة؛ إصلاح المركبات ذات المحركات والدراجات النارية</c:v>
                </c:pt>
                <c:pt idx="6">
                  <c:v>النقل والتخزين</c:v>
                </c:pt>
                <c:pt idx="7">
                  <c:v>أنشطة الإقامة والخدمات الغذائية</c:v>
                </c:pt>
                <c:pt idx="8">
                  <c:v>المعلومات والاتصالات</c:v>
                </c:pt>
                <c:pt idx="9">
                  <c:v>الأنشطة المالية وأنشطة التأمين</c:v>
                </c:pt>
                <c:pt idx="10">
                  <c:v>الأنشطة العقارية</c:v>
                </c:pt>
                <c:pt idx="11">
                  <c:v>الأنشطة المهنية والعلمية والتقنية وأنشطة الخدمات الإدارية وخدمات الدعم</c:v>
                </c:pt>
                <c:pt idx="12">
                  <c:v>الإدارة العامة والدفاع؛ الضمان الاجتماعي الإجباري</c:v>
                </c:pt>
                <c:pt idx="13">
                  <c:v>التعليم</c:v>
                </c:pt>
              </c:strCache>
            </c:strRef>
          </c:cat>
          <c:val>
            <c:numRef>
              <c:f>'الناتج المحلي الجاري'!#REF!</c:f>
              <c:numCache>
                <c:formatCode>General</c:formatCode>
                <c:ptCount val="1"/>
                <c:pt idx="0">
                  <c:v>1</c:v>
                </c:pt>
              </c:numCache>
            </c:numRef>
          </c:val>
          <c:extLst>
            <c:ext xmlns:c16="http://schemas.microsoft.com/office/drawing/2014/chart" uri="{C3380CC4-5D6E-409C-BE32-E72D297353CC}">
              <c16:uniqueId val="{00000001-205D-412D-806D-CB87C7ADAA93}"/>
            </c:ext>
          </c:extLst>
        </c:ser>
        <c:dLbls>
          <c:showLegendKey val="0"/>
          <c:showVal val="0"/>
          <c:showCatName val="0"/>
          <c:showSerName val="0"/>
          <c:showPercent val="0"/>
          <c:showBubbleSize val="0"/>
          <c:showLeaderLines val="1"/>
        </c:dLbls>
        <c:firstSliceAng val="360"/>
      </c:pieChart>
      <c:spPr>
        <a:noFill/>
        <a:ln w="25400">
          <a:noFill/>
        </a:ln>
      </c:spPr>
    </c:plotArea>
    <c:legend>
      <c:legendPos val="r"/>
      <c:overlay val="0"/>
      <c:txPr>
        <a:bodyPr/>
        <a:lstStyle/>
        <a:p>
          <a:pPr>
            <a:defRPr lang="en-US" sz="845" b="1" i="0" u="none" strike="noStrike" baseline="0">
              <a:solidFill>
                <a:srgbClr val="000000"/>
              </a:solidFill>
              <a:latin typeface="Calibri"/>
              <a:ea typeface="Calibri"/>
              <a:cs typeface="Calibri"/>
            </a:defRPr>
          </a:pPr>
          <a:endParaRPr lang="en-US"/>
        </a:p>
      </c:txPr>
    </c:legend>
    <c:plotVisOnly val="1"/>
    <c:dispBlanksAs val="zero"/>
    <c:showDLblsOverMax val="0"/>
  </c:chart>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11" l="0.70000000000000007" r="0.70000000000000007" t="0.75000000000000011" header="0.30000000000000004" footer="0.30000000000000004"/>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US" sz="1000" b="0" i="0" u="none" strike="noStrike" baseline="0">
                <a:solidFill>
                  <a:srgbClr val="000000"/>
                </a:solidFill>
                <a:latin typeface="Calibri"/>
                <a:ea typeface="Calibri"/>
                <a:cs typeface="Calibri"/>
              </a:defRPr>
            </a:pPr>
            <a:r>
              <a:rPr lang="ar-AE" sz="1800" b="1" i="0" u="none" strike="noStrike" baseline="0">
                <a:solidFill>
                  <a:srgbClr val="000000"/>
                </a:solidFill>
                <a:latin typeface="Arial"/>
                <a:cs typeface="Arial"/>
              </a:rPr>
              <a:t>الناتج المحلي الإجمالي (ثابت) حسب القطاعات </a:t>
            </a:r>
            <a:r>
              <a:rPr lang="ar-AE" sz="1100" b="1" i="0" u="none" strike="noStrike" baseline="0">
                <a:solidFill>
                  <a:srgbClr val="000000"/>
                </a:solidFill>
                <a:latin typeface="Arial"/>
                <a:cs typeface="Arial"/>
              </a:rPr>
              <a:t>(بالمليون درهم)</a:t>
            </a:r>
          </a:p>
        </c:rich>
      </c:tx>
      <c:layout>
        <c:manualLayout>
          <c:xMode val="edge"/>
          <c:yMode val="edge"/>
          <c:x val="0.20236956587323141"/>
          <c:y val="1.881719053411007E-2"/>
        </c:manualLayout>
      </c:layout>
      <c:overlay val="0"/>
      <c:spPr>
        <a:noFill/>
        <a:ln w="25400">
          <a:noFill/>
        </a:ln>
      </c:spPr>
    </c:title>
    <c:autoTitleDeleted val="0"/>
    <c:plotArea>
      <c:layout/>
      <c:barChart>
        <c:barDir val="col"/>
        <c:grouping val="clustered"/>
        <c:varyColors val="0"/>
        <c:ser>
          <c:idx val="3"/>
          <c:order val="0"/>
          <c:spPr>
            <a:solidFill>
              <a:schemeClr val="accent2">
                <a:lumMod val="75000"/>
              </a:schemeClr>
            </a:solidFill>
          </c:spPr>
          <c:invertIfNegative val="0"/>
          <c:val>
            <c:numRef>
              <c:f>'الناتج بالأسعار الثابتة'!#REF!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'الناتج بالأسعار الثابتة'!#REF!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'الناتج بالأسعار الثابتة'!#REF!</c15:sqref>
                        </c15:formulaRef>
                      </c:ext>
                    </c:extLst>
                  </c:multiLvlStrRef>
                </c15:cat>
              </c15:filteredCategoryTitle>
            </c:ext>
            <c:ext xmlns:c16="http://schemas.microsoft.com/office/drawing/2014/chart" uri="{C3380CC4-5D6E-409C-BE32-E72D297353CC}">
              <c16:uniqueId val="{00000000-8BCE-42AC-87FA-6CBC234844DA}"/>
            </c:ext>
          </c:extLst>
        </c:ser>
        <c:ser>
          <c:idx val="0"/>
          <c:order val="1"/>
          <c:invertIfNegative val="0"/>
          <c:val>
            <c:numRef>
              <c:f>'الناتج بالأسعار الثابتة'!#REF!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'الناتج بالأسعار الثابتة'!#REF!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'الناتج بالأسعار الثابتة'!#REF!</c15:sqref>
                        </c15:formulaRef>
                      </c:ext>
                    </c:extLst>
                  </c:multiLvlStrRef>
                </c15:cat>
              </c15:filteredCategoryTitle>
            </c:ext>
            <c:ext xmlns:c16="http://schemas.microsoft.com/office/drawing/2014/chart" uri="{C3380CC4-5D6E-409C-BE32-E72D297353CC}">
              <c16:uniqueId val="{00000001-8BCE-42AC-87FA-6CBC234844DA}"/>
            </c:ext>
          </c:extLst>
        </c:ser>
        <c:ser>
          <c:idx val="1"/>
          <c:order val="2"/>
          <c:spPr>
            <a:solidFill>
              <a:srgbClr val="7030A0"/>
            </a:solidFill>
          </c:spPr>
          <c:invertIfNegative val="0"/>
          <c:val>
            <c:numRef>
              <c:f>'الناتج بالأسعار الثابتة'!#REF!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'الناتج بالأسعار الثابتة'!#REF!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'الناتج بالأسعار الثابتة'!#REF!</c15:sqref>
                        </c15:formulaRef>
                      </c:ext>
                    </c:extLst>
                  </c:multiLvlStrRef>
                </c15:cat>
              </c15:filteredCategoryTitle>
            </c:ext>
            <c:ext xmlns:c16="http://schemas.microsoft.com/office/drawing/2014/chart" uri="{C3380CC4-5D6E-409C-BE32-E72D297353CC}">
              <c16:uniqueId val="{00000002-8BCE-42AC-87FA-6CBC234844DA}"/>
            </c:ext>
          </c:extLst>
        </c:ser>
        <c:ser>
          <c:idx val="2"/>
          <c:order val="3"/>
          <c:invertIfNegative val="0"/>
          <c:val>
            <c:numRef>
              <c:f>'الناتج بالأسعار الثابتة'!#REF!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'الناتج بالأسعار الثابتة'!#REF!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'الناتج بالأسعار الثابتة'!#REF!</c15:sqref>
                        </c15:formulaRef>
                      </c:ext>
                    </c:extLst>
                  </c:multiLvlStrRef>
                </c15:cat>
              </c15:filteredCategoryTitle>
            </c:ext>
            <c:ext xmlns:c16="http://schemas.microsoft.com/office/drawing/2014/chart" uri="{C3380CC4-5D6E-409C-BE32-E72D297353CC}">
              <c16:uniqueId val="{00000003-8BCE-42AC-87FA-6CBC234844DA}"/>
            </c:ext>
          </c:extLst>
        </c:ser>
        <c:dLbls>
          <c:showLegendKey val="0"/>
          <c:showVal val="0"/>
          <c:showCatName val="0"/>
          <c:showSerName val="0"/>
          <c:showPercent val="0"/>
          <c:showBubbleSize val="0"/>
        </c:dLbls>
        <c:gapWidth val="75"/>
        <c:overlap val="-25"/>
        <c:axId val="-930575840"/>
        <c:axId val="-930574752"/>
      </c:barChart>
      <c:catAx>
        <c:axId val="-930575840"/>
        <c:scaling>
          <c:orientation val="minMax"/>
        </c:scaling>
        <c:delete val="0"/>
        <c:axPos val="b"/>
        <c:numFmt formatCode="General" sourceLinked="1"/>
        <c:majorTickMark val="out"/>
        <c:minorTickMark val="none"/>
        <c:tickLblPos val="nextTo"/>
        <c:txPr>
          <a:bodyPr rot="0" vert="horz"/>
          <a:lstStyle/>
          <a:p>
            <a:pPr>
              <a:defRPr lang="en-US" sz="1000" b="1" i="0" u="none" strike="noStrike" baseline="0">
                <a:solidFill>
                  <a:srgbClr val="000000"/>
                </a:solidFill>
                <a:latin typeface="Calibri"/>
                <a:ea typeface="Calibri"/>
                <a:cs typeface="Calibri"/>
              </a:defRPr>
            </a:pPr>
            <a:endParaRPr lang="en-US"/>
          </a:p>
        </c:txPr>
        <c:crossAx val="-930574752"/>
        <c:crosses val="autoZero"/>
        <c:auto val="1"/>
        <c:lblAlgn val="ctr"/>
        <c:lblOffset val="100"/>
        <c:noMultiLvlLbl val="0"/>
      </c:catAx>
      <c:valAx>
        <c:axId val="-930574752"/>
        <c:scaling>
          <c:orientation val="minMax"/>
        </c:scaling>
        <c:delete val="0"/>
        <c:axPos val="l"/>
        <c:majorGridlines/>
        <c:numFmt formatCode="General" sourceLinked="1"/>
        <c:majorTickMark val="none"/>
        <c:minorTickMark val="none"/>
        <c:tickLblPos val="nextTo"/>
        <c:txPr>
          <a:bodyPr rot="0" vert="horz"/>
          <a:lstStyle/>
          <a:p>
            <a:pPr>
              <a:defRPr lang="en-US" sz="1000" b="1" i="0" u="none" strike="noStrike" baseline="0">
                <a:solidFill>
                  <a:srgbClr val="000000"/>
                </a:solidFill>
                <a:latin typeface="Calibri"/>
                <a:ea typeface="Calibri"/>
                <a:cs typeface="Calibri"/>
              </a:defRPr>
            </a:pPr>
            <a:endParaRPr lang="en-US"/>
          </a:p>
        </c:txPr>
        <c:crossAx val="-930575840"/>
        <c:crosses val="autoZero"/>
        <c:crossBetween val="between"/>
      </c:valAx>
      <c:spPr>
        <a:gradFill flip="none" rotWithShape="1">
          <a:gsLst>
            <a:gs pos="70000">
              <a:srgbClr val="1F497D">
                <a:lumMod val="60000"/>
                <a:lumOff val="40000"/>
              </a:srgbClr>
            </a:gs>
            <a:gs pos="100000">
              <a:srgbClr val="FFEBFA"/>
            </a:gs>
          </a:gsLst>
          <a:lin ang="5400000" scaled="1"/>
          <a:tileRect/>
        </a:gradFill>
      </c:spPr>
    </c:plotArea>
    <c:legend>
      <c:legendPos val="r"/>
      <c:overlay val="0"/>
      <c:txPr>
        <a:bodyPr/>
        <a:lstStyle/>
        <a:p>
          <a:pPr>
            <a:defRPr lang="en-US" sz="845" b="1" i="0" u="none" strike="noStrike" baseline="0">
              <a:solidFill>
                <a:srgbClr val="000000"/>
              </a:solidFill>
              <a:latin typeface="Calibri"/>
              <a:ea typeface="Calibri"/>
              <a:cs typeface="Calibri"/>
            </a:defRPr>
          </a:pPr>
          <a:endParaRPr lang="en-US"/>
        </a:p>
      </c:txPr>
    </c:legend>
    <c:plotVisOnly val="1"/>
    <c:dispBlanksAs val="gap"/>
    <c:showDLblsOverMax val="0"/>
  </c:chart>
  <c:spPr>
    <a:gradFill>
      <a:gsLst>
        <a:gs pos="70000">
          <a:srgbClr val="1F497D">
            <a:lumMod val="60000"/>
            <a:lumOff val="40000"/>
          </a:srgbClr>
        </a:gs>
        <a:gs pos="100000">
          <a:srgbClr val="FFEBFA"/>
        </a:gs>
      </a:gsLst>
      <a:lin ang="16200000" scaled="0"/>
    </a:gradFill>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11" l="0.70000000000000007" r="0.70000000000000007" t="0.75000000000000011" header="0.30000000000000004" footer="0.30000000000000004"/>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US" sz="1000" b="0" i="0" u="none" strike="noStrike" baseline="0">
                <a:solidFill>
                  <a:srgbClr val="000000"/>
                </a:solidFill>
                <a:latin typeface="Calibri"/>
                <a:ea typeface="Calibri"/>
                <a:cs typeface="Calibri"/>
              </a:defRPr>
            </a:pPr>
            <a:r>
              <a:rPr lang="ar-AE" sz="1800" b="1" i="0" u="none" strike="noStrike" baseline="0">
                <a:solidFill>
                  <a:srgbClr val="000000"/>
                </a:solidFill>
                <a:latin typeface="Arial"/>
                <a:cs typeface="Arial"/>
              </a:rPr>
              <a:t>الناتج الإجمالي النفطي والغير نفطي (ثابت)  </a:t>
            </a:r>
            <a:r>
              <a:rPr lang="ar-AE" sz="1200" b="1" i="0" u="none" strike="noStrike" baseline="0">
                <a:solidFill>
                  <a:srgbClr val="000000"/>
                </a:solidFill>
                <a:latin typeface="Arial"/>
                <a:cs typeface="Arial"/>
              </a:rPr>
              <a:t>(بالمليون درهم)</a:t>
            </a:r>
          </a:p>
        </c:rich>
      </c:tx>
      <c:overlay val="0"/>
      <c:spPr>
        <a:noFill/>
        <a:ln w="25400">
          <a:noFill/>
        </a:ln>
      </c:spPr>
    </c:title>
    <c:autoTitleDeleted val="0"/>
    <c:plotArea>
      <c:layout/>
      <c:barChart>
        <c:barDir val="col"/>
        <c:grouping val="clustered"/>
        <c:varyColors val="0"/>
        <c:ser>
          <c:idx val="0"/>
          <c:order val="0"/>
          <c:invertIfNegative val="0"/>
          <c:val>
            <c:numRef>
              <c:f>'الناتج بالأسعار الثابتة'!#REF!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'الناتج بالأسعار الثابتة'!#REF!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'الناتج بالأسعار الثابتة'!#REF!</c15:sqref>
                        </c15:formulaRef>
                      </c:ext>
                    </c:extLst>
                  </c:multiLvlStrRef>
                </c15:cat>
              </c15:filteredCategoryTitle>
            </c:ext>
            <c:ext xmlns:c16="http://schemas.microsoft.com/office/drawing/2014/chart" uri="{C3380CC4-5D6E-409C-BE32-E72D297353CC}">
              <c16:uniqueId val="{00000000-0C88-4FF6-BF7C-915A05CFD987}"/>
            </c:ext>
          </c:extLst>
        </c:ser>
        <c:ser>
          <c:idx val="1"/>
          <c:order val="1"/>
          <c:invertIfNegative val="0"/>
          <c:val>
            <c:numRef>
              <c:f>'الناتج بالأسعار الثابتة'!#REF!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'الناتج بالأسعار الثابتة'!#REF!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'الناتج بالأسعار الثابتة'!#REF!</c15:sqref>
                        </c15:formulaRef>
                      </c:ext>
                    </c:extLst>
                  </c:multiLvlStrRef>
                </c15:cat>
              </c15:filteredCategoryTitle>
            </c:ext>
            <c:ext xmlns:c16="http://schemas.microsoft.com/office/drawing/2014/chart" uri="{C3380CC4-5D6E-409C-BE32-E72D297353CC}">
              <c16:uniqueId val="{00000001-0C88-4FF6-BF7C-915A05CFD987}"/>
            </c:ext>
          </c:extLst>
        </c:ser>
        <c:dLbls>
          <c:showLegendKey val="0"/>
          <c:showVal val="0"/>
          <c:showCatName val="0"/>
          <c:showSerName val="0"/>
          <c:showPercent val="0"/>
          <c:showBubbleSize val="0"/>
        </c:dLbls>
        <c:gapWidth val="75"/>
        <c:overlap val="-25"/>
        <c:axId val="-930594880"/>
        <c:axId val="-930573120"/>
      </c:barChart>
      <c:catAx>
        <c:axId val="-930594880"/>
        <c:scaling>
          <c:orientation val="minMax"/>
        </c:scaling>
        <c:delete val="0"/>
        <c:axPos val="b"/>
        <c:numFmt formatCode="General" sourceLinked="1"/>
        <c:majorTickMark val="out"/>
        <c:minorTickMark val="none"/>
        <c:tickLblPos val="nextTo"/>
        <c:txPr>
          <a:bodyPr rot="0" vert="horz"/>
          <a:lstStyle/>
          <a:p>
            <a:pPr>
              <a:defRPr lang="en-US" sz="1000" b="1" i="0" u="none" strike="noStrike" baseline="0">
                <a:solidFill>
                  <a:srgbClr val="000000"/>
                </a:solidFill>
                <a:latin typeface="Calibri"/>
                <a:ea typeface="Calibri"/>
                <a:cs typeface="Calibri"/>
              </a:defRPr>
            </a:pPr>
            <a:endParaRPr lang="en-US"/>
          </a:p>
        </c:txPr>
        <c:crossAx val="-930573120"/>
        <c:crosses val="autoZero"/>
        <c:auto val="1"/>
        <c:lblAlgn val="ctr"/>
        <c:lblOffset val="100"/>
        <c:noMultiLvlLbl val="0"/>
      </c:catAx>
      <c:valAx>
        <c:axId val="-930573120"/>
        <c:scaling>
          <c:orientation val="minMax"/>
        </c:scaling>
        <c:delete val="0"/>
        <c:axPos val="l"/>
        <c:majorGridlines/>
        <c:numFmt formatCode="General" sourceLinked="1"/>
        <c:majorTickMark val="none"/>
        <c:minorTickMark val="none"/>
        <c:tickLblPos val="nextTo"/>
        <c:txPr>
          <a:bodyPr rot="0" vert="horz"/>
          <a:lstStyle/>
          <a:p>
            <a:pPr>
              <a:defRPr lang="en-US" sz="1000" b="1" i="0" u="none" strike="noStrike" baseline="0">
                <a:solidFill>
                  <a:srgbClr val="000000"/>
                </a:solidFill>
                <a:latin typeface="Calibri"/>
                <a:ea typeface="Calibri"/>
                <a:cs typeface="Calibri"/>
              </a:defRPr>
            </a:pPr>
            <a:endParaRPr lang="en-US"/>
          </a:p>
        </c:txPr>
        <c:crossAx val="-930594880"/>
        <c:crosses val="autoZero"/>
        <c:crossBetween val="between"/>
      </c:valAx>
      <c:spPr>
        <a:gradFill>
          <a:gsLst>
            <a:gs pos="70000">
              <a:srgbClr val="1F497D">
                <a:lumMod val="60000"/>
                <a:lumOff val="40000"/>
              </a:srgbClr>
            </a:gs>
            <a:gs pos="100000">
              <a:srgbClr val="FFEBFA"/>
            </a:gs>
          </a:gsLst>
          <a:lin ang="5400000" scaled="1"/>
        </a:gradFill>
      </c:spPr>
    </c:plotArea>
    <c:legend>
      <c:legendPos val="r"/>
      <c:overlay val="0"/>
      <c:txPr>
        <a:bodyPr/>
        <a:lstStyle/>
        <a:p>
          <a:pPr>
            <a:defRPr lang="en-US" sz="845" b="1" i="0" u="none" strike="noStrike" baseline="0">
              <a:solidFill>
                <a:srgbClr val="000000"/>
              </a:solidFill>
              <a:latin typeface="Calibri"/>
              <a:ea typeface="Calibri"/>
              <a:cs typeface="Calibri"/>
            </a:defRPr>
          </a:pPr>
          <a:endParaRPr lang="en-US"/>
        </a:p>
      </c:txPr>
    </c:legend>
    <c:plotVisOnly val="1"/>
    <c:dispBlanksAs val="gap"/>
    <c:showDLblsOverMax val="0"/>
  </c:chart>
  <c:spPr>
    <a:gradFill flip="none" rotWithShape="1">
      <a:gsLst>
        <a:gs pos="70000">
          <a:srgbClr val="1F497D">
            <a:lumMod val="60000"/>
            <a:lumOff val="40000"/>
          </a:srgbClr>
        </a:gs>
        <a:gs pos="100000">
          <a:srgbClr val="FFEBFA"/>
        </a:gs>
      </a:gsLst>
      <a:lin ang="16200000" scaled="1"/>
      <a:tileRect/>
    </a:gradFill>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11" l="0.70000000000000007" r="0.70000000000000007" t="0.75000000000000011" header="0.30000000000000004" footer="0.30000000000000004"/>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n-US" sz="1800" b="1" i="0" u="none" strike="noStrike" baseline="0">
                <a:solidFill>
                  <a:srgbClr val="000000"/>
                </a:solidFill>
                <a:latin typeface="Arial"/>
                <a:ea typeface="Arial"/>
                <a:cs typeface="Arial"/>
              </a:defRPr>
            </a:pPr>
            <a:r>
              <a:rPr lang="ar-AE"/>
              <a:t>هيكل القطاع غير المالي (ثابت) 2008 </a:t>
            </a:r>
          </a:p>
        </c:rich>
      </c:tx>
      <c:overlay val="0"/>
      <c:spPr>
        <a:noFill/>
        <a:ln w="25400">
          <a:noFill/>
        </a:ln>
      </c:spPr>
    </c:title>
    <c:autoTitleDeleted val="0"/>
    <c:plotArea>
      <c:layout/>
      <c:pieChart>
        <c:varyColors val="1"/>
        <c:ser>
          <c:idx val="0"/>
          <c:order val="0"/>
          <c:spPr>
            <a:ln w="12700">
              <a:noFill/>
            </a:ln>
          </c:spPr>
          <c:dLbls>
            <c:spPr>
              <a:noFill/>
              <a:ln w="25400">
                <a:noFill/>
              </a:ln>
            </c:spPr>
            <c:txPr>
              <a:bodyPr wrap="square" lIns="38100" tIns="19050" rIns="38100" bIns="19050" anchor="ctr">
                <a:spAutoFit/>
              </a:bodyPr>
              <a:lstStyle/>
              <a:p>
                <a:pPr>
                  <a:defRPr lang="en-US" sz="1000" b="1" i="0" u="none" strike="noStrike" baseline="0">
                    <a:solidFill>
                      <a:srgbClr val="000000"/>
                    </a:solidFill>
                    <a:latin typeface="Calibri"/>
                    <a:ea typeface="Calibri"/>
                    <a:cs typeface="Calibri"/>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('الناتج بالأسعار الثابتة'!#REF!,'الناتج بالأسعار الثابتة'!#REF!,'الناتج بالأسعار الثابتة'!#REF!,'الناتج بالأسعار الثابتة'!#REF!,'الناتج بالأسعار الثابتة'!#REF!,'الناتج بالأسعار الثابتة'!#REF!,'الناتج بالأسعار الثابتة'!#REF!,'الناتج بالأسعار الثابتة'!#REF!,'الناتج بالأسعار الثابتة'!#REF!,'الناتج بالأسعار الثابتة'!#REF!)</c:f>
              <c:numCache>
                <c:formatCode>General</c:formatCode>
                <c:ptCount val="1"/>
                <c:pt idx="0">
                  <c:v>1</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('الناتج بالأسعار الثابتة'!#REF!,'الناتج بالأسعار الثابتة'!#REF!,'الناتج بالأسعار الثابتة'!#REF!,'الناتج بالأسعار الثابتة'!#REF!,'الناتج بالأسعار الثابتة'!#REF!,'الناتج بالأسعار الثابتة'!#REF!,'الناتج بالأسعار الثابتة'!#REF!,'الناتج بالأسعار الثابتة'!#REF!,'الناتج بالأسعار الثابتة'!#REF!,'الناتج بالأسعار الثابتة'!#REF!)</c15:sqref>
                        </c15:formulaRef>
                      </c:ext>
                    </c:extLst>
                  </c:multiLvlStrRef>
                </c15:cat>
              </c15:filteredCategoryTitle>
            </c:ext>
            <c:ext xmlns:c16="http://schemas.microsoft.com/office/drawing/2014/chart" uri="{C3380CC4-5D6E-409C-BE32-E72D297353CC}">
              <c16:uniqueId val="{00000001-FF3A-4557-9383-B72F4E0AE7BA}"/>
            </c:ext>
          </c:extLst>
        </c:ser>
        <c:dLbls>
          <c:showLegendKey val="0"/>
          <c:showVal val="0"/>
          <c:showCatName val="0"/>
          <c:showSerName val="0"/>
          <c:showPercent val="0"/>
          <c:showBubbleSize val="0"/>
          <c:showLeaderLines val="1"/>
        </c:dLbls>
        <c:firstSliceAng val="360"/>
      </c:pieChart>
      <c:spPr>
        <a:noFill/>
        <a:ln w="25400">
          <a:noFill/>
        </a:ln>
      </c:spPr>
    </c:plotArea>
    <c:legend>
      <c:legendPos val="r"/>
      <c:overlay val="0"/>
      <c:txPr>
        <a:bodyPr/>
        <a:lstStyle/>
        <a:p>
          <a:pPr rtl="0">
            <a:defRPr lang="en-US" sz="845" b="1" i="0" u="none" strike="noStrike" baseline="0">
              <a:solidFill>
                <a:srgbClr val="000000"/>
              </a:solidFill>
              <a:latin typeface="Calibri"/>
              <a:ea typeface="Calibri"/>
              <a:cs typeface="Calibri"/>
            </a:defRPr>
          </a:pPr>
          <a:endParaRPr lang="en-US"/>
        </a:p>
      </c:txPr>
    </c:legend>
    <c:plotVisOnly val="1"/>
    <c:dispBlanksAs val="zero"/>
    <c:showDLblsOverMax val="0"/>
  </c:chart>
  <c:spPr>
    <a:gradFill flip="none" rotWithShape="1">
      <a:gsLst>
        <a:gs pos="70000">
          <a:schemeClr val="tx2">
            <a:lumMod val="60000"/>
            <a:lumOff val="40000"/>
          </a:schemeClr>
        </a:gs>
        <a:gs pos="100000">
          <a:srgbClr val="FFEBFA"/>
        </a:gs>
      </a:gsLst>
      <a:lin ang="10800000" scaled="1"/>
      <a:tileRect/>
    </a:gradFill>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11" l="0.70000000000000007" r="0.70000000000000007" t="0.75000000000000011" header="0.30000000000000004" footer="0.30000000000000004"/>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lang="en-US" sz="1000" b="0" i="0" u="none" strike="noStrike" baseline="0">
                <a:solidFill>
                  <a:srgbClr val="000000"/>
                </a:solidFill>
                <a:latin typeface="Calibri"/>
                <a:ea typeface="Calibri"/>
                <a:cs typeface="Calibri"/>
              </a:defRPr>
            </a:pPr>
            <a:r>
              <a:rPr lang="ar-AE" sz="1800" b="1" i="0" u="none" strike="noStrike" baseline="0">
                <a:solidFill>
                  <a:srgbClr val="000000"/>
                </a:solidFill>
                <a:latin typeface="Arial"/>
                <a:cs typeface="Arial"/>
              </a:rPr>
              <a:t>الناتج المحلي الإجمالي</a:t>
            </a:r>
            <a:r>
              <a:rPr lang="ar-AE" sz="1800" b="1" i="0" u="none" strike="noStrike" baseline="0">
                <a:solidFill>
                  <a:srgbClr val="000000"/>
                </a:solidFill>
                <a:latin typeface="Calibri"/>
                <a:cs typeface="Arial"/>
              </a:rPr>
              <a:t> </a:t>
            </a:r>
            <a:r>
              <a:rPr lang="ar-AE" sz="1800" b="1" i="0" u="none" strike="noStrike" baseline="0">
                <a:solidFill>
                  <a:srgbClr val="000000"/>
                </a:solidFill>
                <a:latin typeface="Arial"/>
                <a:cs typeface="Arial"/>
              </a:rPr>
              <a:t> </a:t>
            </a:r>
            <a:r>
              <a:rPr lang="ar-AE" sz="1200" b="1" i="0" u="none" strike="noStrike" baseline="0">
                <a:solidFill>
                  <a:srgbClr val="000000"/>
                </a:solidFill>
                <a:latin typeface="Arial"/>
                <a:cs typeface="Arial"/>
              </a:rPr>
              <a:t>( مليون درهم)</a:t>
            </a:r>
          </a:p>
        </c:rich>
      </c:tx>
      <c:overlay val="0"/>
      <c:spPr>
        <a:noFill/>
        <a:ln w="25400">
          <a:noFill/>
        </a:ln>
      </c:spPr>
    </c:title>
    <c:autoTitleDeleted val="0"/>
    <c:plotArea>
      <c:layout/>
      <c:lineChart>
        <c:grouping val="standard"/>
        <c:varyColors val="0"/>
        <c:ser>
          <c:idx val="0"/>
          <c:order val="0"/>
          <c:val>
            <c:numRef>
              <c:f>'الناتج موزعا حسب الإنفاق '!#REF!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'18-21'!#REF!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xmlns:c16="http://schemas.microsoft.com/office/drawing/2014/chart">
                      <c:ext uri="{02D57815-91ED-43cb-92C2-25804820EDAC}">
                        <c15:formulaRef>
                          <c15:sqref>'الناتج موزعا حسب الإنفاق '!#REF!</c15:sqref>
                        </c15:formulaRef>
                      </c:ext>
                    </c:extLst>
                  </c:multiLvlStrRef>
                </c15:cat>
              </c15:filteredCategoryTitle>
            </c:ext>
            <c:ext xmlns:c16="http://schemas.microsoft.com/office/drawing/2014/chart" uri="{C3380CC4-5D6E-409C-BE32-E72D297353CC}">
              <c16:uniqueId val="{00000000-0594-4F41-9977-16D4C26B2003}"/>
            </c:ext>
          </c:extLst>
        </c:ser>
        <c:ser>
          <c:idx val="1"/>
          <c:order val="1"/>
          <c:val>
            <c:numRef>
              <c:f>'الناتج بالأسعار الثابتة'!#REF!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'الناتج بالأسعار الثابتة'!#REF!</c15:sqref>
                        </c15:formulaRef>
                      </c:ext>
                    </c:extLst>
                    <c:strCache>
                      <c:ptCount val="1"/>
                      <c:pt idx="0">
                        <c:v>#REF!</c:v>
                      </c:pt>
                    </c:strCache>
                  </c:strRef>
                </c15:tx>
              </c15:filteredSeriesTitle>
            </c:ext>
            <c:ext xmlns:c16="http://schemas.microsoft.com/office/drawing/2014/chart" uri="{C3380CC4-5D6E-409C-BE32-E72D297353CC}">
              <c16:uniqueId val="{00000001-0594-4F41-9977-16D4C26B2003}"/>
            </c:ext>
          </c:extLst>
        </c:ser>
        <c:dLbls>
          <c:showLegendKey val="0"/>
          <c:showVal val="0"/>
          <c:showCatName val="0"/>
          <c:showSerName val="0"/>
          <c:showPercent val="0"/>
          <c:showBubbleSize val="0"/>
        </c:dLbls>
        <c:marker val="1"/>
        <c:smooth val="0"/>
        <c:axId val="-930597056"/>
        <c:axId val="-930577472"/>
      </c:lineChart>
      <c:catAx>
        <c:axId val="-930597056"/>
        <c:scaling>
          <c:orientation val="minMax"/>
        </c:scaling>
        <c:delete val="0"/>
        <c:axPos val="b"/>
        <c:numFmt formatCode="General" sourceLinked="1"/>
        <c:majorTickMark val="none"/>
        <c:minorTickMark val="none"/>
        <c:tickLblPos val="nextTo"/>
        <c:txPr>
          <a:bodyPr rot="0" vert="horz"/>
          <a:lstStyle/>
          <a:p>
            <a:pPr>
              <a:defRPr lang="en-US" sz="1000" b="1" i="0" u="none" strike="noStrike" baseline="0">
                <a:solidFill>
                  <a:srgbClr val="000000"/>
                </a:solidFill>
                <a:latin typeface="Calibri"/>
                <a:ea typeface="Calibri"/>
                <a:cs typeface="Calibri"/>
              </a:defRPr>
            </a:pPr>
            <a:endParaRPr lang="en-US"/>
          </a:p>
        </c:txPr>
        <c:crossAx val="-930577472"/>
        <c:crosses val="autoZero"/>
        <c:auto val="1"/>
        <c:lblAlgn val="ctr"/>
        <c:lblOffset val="100"/>
        <c:noMultiLvlLbl val="0"/>
      </c:catAx>
      <c:valAx>
        <c:axId val="-930577472"/>
        <c:scaling>
          <c:orientation val="minMax"/>
        </c:scaling>
        <c:delete val="0"/>
        <c:axPos val="l"/>
        <c:majorGridlines/>
        <c:numFmt formatCode="General" sourceLinked="1"/>
        <c:majorTickMark val="none"/>
        <c:minorTickMark val="none"/>
        <c:tickLblPos val="nextTo"/>
        <c:txPr>
          <a:bodyPr rot="0" vert="horz"/>
          <a:lstStyle/>
          <a:p>
            <a:pPr>
              <a:defRPr lang="en-US" sz="1000" b="1" i="0" u="none" strike="noStrike" baseline="0">
                <a:solidFill>
                  <a:srgbClr val="000000"/>
                </a:solidFill>
                <a:latin typeface="Calibri"/>
                <a:ea typeface="Calibri"/>
                <a:cs typeface="Calibri"/>
              </a:defRPr>
            </a:pPr>
            <a:endParaRPr lang="en-US"/>
          </a:p>
        </c:txPr>
        <c:crossAx val="-930597056"/>
        <c:crosses val="autoZero"/>
        <c:crossBetween val="between"/>
      </c:valAx>
      <c:spPr>
        <a:gradFill>
          <a:gsLst>
            <a:gs pos="0">
              <a:srgbClr val="5E9EFF"/>
            </a:gs>
            <a:gs pos="39999">
              <a:srgbClr val="85C2FF"/>
            </a:gs>
            <a:gs pos="70000">
              <a:srgbClr val="C4D6EB"/>
            </a:gs>
            <a:gs pos="100000">
              <a:srgbClr val="FFEBFA"/>
            </a:gs>
          </a:gsLst>
          <a:lin ang="5400000" scaled="0"/>
        </a:gradFill>
      </c:spPr>
    </c:plotArea>
    <c:legend>
      <c:legendPos val="r"/>
      <c:overlay val="0"/>
      <c:txPr>
        <a:bodyPr/>
        <a:lstStyle/>
        <a:p>
          <a:pPr>
            <a:defRPr lang="en-US" sz="845" b="1" i="0" u="none" strike="noStrike" baseline="0">
              <a:solidFill>
                <a:srgbClr val="000000"/>
              </a:solidFill>
              <a:latin typeface="Calibri"/>
              <a:ea typeface="Calibri"/>
              <a:cs typeface="Calibri"/>
            </a:defRPr>
          </a:pPr>
          <a:endParaRPr lang="en-US"/>
        </a:p>
      </c:txPr>
    </c:legend>
    <c:plotVisOnly val="1"/>
    <c:dispBlanksAs val="gap"/>
    <c:showDLblsOverMax val="0"/>
  </c:chart>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000000000000011" r="0.75000000000000011" t="1" header="0.31496062992125995" footer="0.31496062992125995"/>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US" sz="1800" b="1" i="0" u="none" strike="noStrike" baseline="0">
                <a:solidFill>
                  <a:srgbClr val="000000"/>
                </a:solidFill>
                <a:latin typeface="Arial"/>
                <a:ea typeface="Arial"/>
                <a:cs typeface="Arial"/>
              </a:defRPr>
            </a:pPr>
            <a:r>
              <a:rPr lang="ar-AE"/>
              <a:t>التكوين الرأسمالي</a:t>
            </a:r>
          </a:p>
        </c:rich>
      </c:tx>
      <c:overlay val="0"/>
      <c:spPr>
        <a:noFill/>
        <a:ln w="25400">
          <a:noFill/>
        </a:ln>
      </c:spPr>
    </c:title>
    <c:autoTitleDeleted val="0"/>
    <c:plotArea>
      <c:layout/>
      <c:lineChart>
        <c:grouping val="standard"/>
        <c:varyColors val="0"/>
        <c:ser>
          <c:idx val="0"/>
          <c:order val="0"/>
          <c:tx>
            <c:strRef>
              <c:f>'9-12'!$B$9</c:f>
              <c:strCache>
                <c:ptCount val="1"/>
                <c:pt idx="0">
                  <c:v>الانفاق الاستهلاكي النهائي للحكومة العامة</c:v>
                </c:pt>
              </c:strCache>
            </c:strRef>
          </c:tx>
          <c:val>
            <c:numRef>
              <c:f>'الناتج موزعا حسب الإنفاق '!#REF!</c:f>
              <c:numCache>
                <c:formatCode>General</c:formatCode>
                <c:ptCount val="1"/>
                <c:pt idx="0">
                  <c:v>1</c:v>
                </c:pt>
              </c:numCache>
            </c:numRef>
          </c:val>
          <c:smooth val="0"/>
          <c:extLst>
            <c:ext xmlns:c15="http://schemas.microsoft.com/office/drawing/2012/chart" uri="{02D57815-91ED-43cb-92C2-25804820EDAC}">
              <c15:filteredCategoryTitle>
                <c15:cat>
                  <c:multiLvlStrRef>
                    <c:extLst xmlns:c16="http://schemas.microsoft.com/office/drawing/2014/chart">
                      <c:ext uri="{02D57815-91ED-43cb-92C2-25804820EDAC}">
                        <c15:formulaRef>
                          <c15:sqref>'الناتج موزعا حسب الإنفاق '!#REF!</c15:sqref>
                        </c15:formulaRef>
                      </c:ext>
                    </c:extLst>
                  </c:multiLvlStrRef>
                </c15:cat>
              </c15:filteredCategoryTitle>
            </c:ext>
            <c:ext xmlns:c16="http://schemas.microsoft.com/office/drawing/2014/chart" uri="{C3380CC4-5D6E-409C-BE32-E72D297353CC}">
              <c16:uniqueId val="{00000000-7C97-491E-BD45-2772D24C1DF4}"/>
            </c:ext>
          </c:extLst>
        </c:ser>
        <c:ser>
          <c:idx val="1"/>
          <c:order val="1"/>
          <c:tx>
            <c:strRef>
              <c:f>'22-25'!#REF!</c:f>
              <c:strCache>
                <c:ptCount val="1"/>
                <c:pt idx="0">
                  <c:v>#REF!</c:v>
                </c:pt>
              </c:strCache>
            </c:strRef>
          </c:tx>
          <c:val>
            <c:numRef>
              <c:f>'الناتج بالأسعار الثابتة'!#REF!</c:f>
              <c:numCache>
                <c:formatCode>General</c:formatCode>
                <c:ptCount val="1"/>
                <c:pt idx="0">
                  <c:v>1</c:v>
                </c:pt>
              </c:numCache>
            </c:numRef>
          </c:val>
          <c:smooth val="0"/>
          <c:extLst>
            <c:ext xmlns:c16="http://schemas.microsoft.com/office/drawing/2014/chart" uri="{C3380CC4-5D6E-409C-BE32-E72D297353CC}">
              <c16:uniqueId val="{00000001-7C97-491E-BD45-2772D24C1DF4}"/>
            </c:ext>
          </c:extLst>
        </c:ser>
        <c:dLbls>
          <c:showLegendKey val="0"/>
          <c:showVal val="0"/>
          <c:showCatName val="0"/>
          <c:showSerName val="0"/>
          <c:showPercent val="0"/>
          <c:showBubbleSize val="0"/>
        </c:dLbls>
        <c:marker val="1"/>
        <c:smooth val="0"/>
        <c:axId val="-930601408"/>
        <c:axId val="-930584544"/>
      </c:lineChart>
      <c:catAx>
        <c:axId val="-930601408"/>
        <c:scaling>
          <c:orientation val="minMax"/>
        </c:scaling>
        <c:delete val="0"/>
        <c:axPos val="b"/>
        <c:numFmt formatCode="General" sourceLinked="1"/>
        <c:majorTickMark val="none"/>
        <c:minorTickMark val="none"/>
        <c:tickLblPos val="nextTo"/>
        <c:txPr>
          <a:bodyPr rot="0" vert="horz"/>
          <a:lstStyle/>
          <a:p>
            <a:pPr>
              <a:defRPr lang="en-US" sz="1000" b="0" i="0" u="none" strike="noStrike" baseline="0">
                <a:solidFill>
                  <a:srgbClr val="000000"/>
                </a:solidFill>
                <a:latin typeface="Calibri"/>
                <a:ea typeface="Calibri"/>
                <a:cs typeface="Calibri"/>
              </a:defRPr>
            </a:pPr>
            <a:endParaRPr lang="en-US"/>
          </a:p>
        </c:txPr>
        <c:crossAx val="-930584544"/>
        <c:crosses val="autoZero"/>
        <c:auto val="1"/>
        <c:lblAlgn val="ctr"/>
        <c:lblOffset val="100"/>
        <c:noMultiLvlLbl val="0"/>
      </c:catAx>
      <c:valAx>
        <c:axId val="-930584544"/>
        <c:scaling>
          <c:orientation val="minMax"/>
        </c:scaling>
        <c:delete val="0"/>
        <c:axPos val="l"/>
        <c:majorGridlines/>
        <c:numFmt formatCode="General" sourceLinked="1"/>
        <c:majorTickMark val="none"/>
        <c:minorTickMark val="none"/>
        <c:tickLblPos val="nextTo"/>
        <c:txPr>
          <a:bodyPr rot="0" vert="horz"/>
          <a:lstStyle/>
          <a:p>
            <a:pPr>
              <a:defRPr lang="en-US" sz="1000" b="0" i="0" u="none" strike="noStrike" baseline="0">
                <a:solidFill>
                  <a:srgbClr val="000000"/>
                </a:solidFill>
                <a:latin typeface="Calibri"/>
                <a:ea typeface="Calibri"/>
                <a:cs typeface="Calibri"/>
              </a:defRPr>
            </a:pPr>
            <a:endParaRPr lang="en-US"/>
          </a:p>
        </c:txPr>
        <c:crossAx val="-930601408"/>
        <c:crosses val="autoZero"/>
        <c:crossBetween val="between"/>
      </c:valAx>
      <c:spPr>
        <a:gradFill flip="none" rotWithShape="1">
          <a:gsLst>
            <a:gs pos="0">
              <a:srgbClr val="5E9EFF"/>
            </a:gs>
            <a:gs pos="39999">
              <a:srgbClr val="85C2FF"/>
            </a:gs>
            <a:gs pos="70000">
              <a:srgbClr val="C4D6EB"/>
            </a:gs>
            <a:gs pos="100000">
              <a:srgbClr val="FFEBFA"/>
            </a:gs>
          </a:gsLst>
          <a:lin ang="16200000" scaled="1"/>
          <a:tileRect/>
        </a:gradFill>
      </c:spPr>
    </c:plotArea>
    <c:legend>
      <c:legendPos val="r"/>
      <c:overlay val="0"/>
      <c:txPr>
        <a:bodyPr/>
        <a:lstStyle/>
        <a:p>
          <a:pPr>
            <a:defRPr lang="en-US" sz="845" b="0" i="0" u="none" strike="noStrike" baseline="0">
              <a:solidFill>
                <a:srgbClr val="000000"/>
              </a:solidFill>
              <a:latin typeface="Calibri"/>
              <a:ea typeface="Calibri"/>
              <a:cs typeface="Calibri"/>
            </a:defRPr>
          </a:pPr>
          <a:endParaRPr lang="en-US"/>
        </a:p>
      </c:txPr>
    </c:legend>
    <c:plotVisOnly val="1"/>
    <c:dispBlanksAs val="gap"/>
    <c:showDLblsOverMax val="0"/>
  </c:chart>
  <c:spPr>
    <a:gradFill>
      <a:gsLst>
        <a:gs pos="0">
          <a:srgbClr val="5E9EFF"/>
        </a:gs>
        <a:gs pos="39999">
          <a:srgbClr val="85C2FF"/>
        </a:gs>
        <a:gs pos="70000">
          <a:srgbClr val="C4D6EB"/>
        </a:gs>
        <a:gs pos="100000">
          <a:srgbClr val="FFEBFA"/>
        </a:gs>
      </a:gsLst>
      <a:lin ang="5400000" scaled="1"/>
    </a:gradFill>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11" l="0.70000000000000007" r="0.70000000000000007" t="0.75000000000000011" header="0.30000000000000004" footer="0.30000000000000004"/>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lang="en-US" sz="1000" b="0" i="0" u="none" strike="noStrike" baseline="0">
                <a:solidFill>
                  <a:srgbClr val="000000"/>
                </a:solidFill>
                <a:latin typeface="Calibri"/>
                <a:ea typeface="Calibri"/>
                <a:cs typeface="Calibri"/>
              </a:defRPr>
            </a:pPr>
            <a:r>
              <a:rPr lang="ar-AE" sz="1800" b="1" i="0" u="none" strike="noStrike" baseline="0">
                <a:solidFill>
                  <a:srgbClr val="000000"/>
                </a:solidFill>
                <a:latin typeface="Arial"/>
                <a:cs typeface="Arial"/>
              </a:rPr>
              <a:t>الناتج المحلي الإجمالي</a:t>
            </a:r>
            <a:r>
              <a:rPr lang="ar-AE" sz="1800" b="1" i="0" u="none" strike="noStrike" baseline="0">
                <a:solidFill>
                  <a:srgbClr val="000000"/>
                </a:solidFill>
                <a:latin typeface="Calibri"/>
                <a:cs typeface="Arial"/>
              </a:rPr>
              <a:t> </a:t>
            </a:r>
            <a:r>
              <a:rPr lang="ar-AE" sz="1800" b="1" i="0" u="none" strike="noStrike" baseline="0">
                <a:solidFill>
                  <a:srgbClr val="000000"/>
                </a:solidFill>
                <a:latin typeface="Arial"/>
                <a:cs typeface="Arial"/>
              </a:rPr>
              <a:t> </a:t>
            </a:r>
            <a:r>
              <a:rPr lang="ar-AE" sz="1200" b="1" i="0" u="none" strike="noStrike" baseline="0">
                <a:solidFill>
                  <a:srgbClr val="000000"/>
                </a:solidFill>
                <a:latin typeface="Arial"/>
                <a:cs typeface="Arial"/>
              </a:rPr>
              <a:t>( مليون درهم)</a:t>
            </a:r>
          </a:p>
        </c:rich>
      </c:tx>
      <c:overlay val="0"/>
      <c:spPr>
        <a:noFill/>
        <a:ln w="25400">
          <a:noFill/>
        </a:ln>
      </c:spPr>
    </c:title>
    <c:autoTitleDeleted val="0"/>
    <c:plotArea>
      <c:layout/>
      <c:lineChart>
        <c:grouping val="standard"/>
        <c:varyColors val="0"/>
        <c:ser>
          <c:idx val="0"/>
          <c:order val="0"/>
          <c:val>
            <c:numRef>
              <c:f>'الناتج موزعا حسب الإنفاق '!#REF!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'18-21'!#REF!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xmlns:c16="http://schemas.microsoft.com/office/drawing/2014/chart">
                      <c:ext uri="{02D57815-91ED-43cb-92C2-25804820EDAC}">
                        <c15:formulaRef>
                          <c15:sqref>'الناتج موزعا حسب الإنفاق '!#REF!</c15:sqref>
                        </c15:formulaRef>
                      </c:ext>
                    </c:extLst>
                  </c:multiLvlStrRef>
                </c15:cat>
              </c15:filteredCategoryTitle>
            </c:ext>
            <c:ext xmlns:c16="http://schemas.microsoft.com/office/drawing/2014/chart" uri="{C3380CC4-5D6E-409C-BE32-E72D297353CC}">
              <c16:uniqueId val="{00000000-3BEA-48D6-9A33-F2E096DB38A7}"/>
            </c:ext>
          </c:extLst>
        </c:ser>
        <c:ser>
          <c:idx val="1"/>
          <c:order val="1"/>
          <c:val>
            <c:numRef>
              <c:f>'الناتج بالأسعار الثابتة'!#REF!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'الناتج بالأسعار الثابتة'!#REF!</c15:sqref>
                        </c15:formulaRef>
                      </c:ext>
                    </c:extLst>
                    <c:strCache>
                      <c:ptCount val="1"/>
                      <c:pt idx="0">
                        <c:v>#REF!</c:v>
                      </c:pt>
                    </c:strCache>
                  </c:strRef>
                </c15:tx>
              </c15:filteredSeriesTitle>
            </c:ext>
            <c:ext xmlns:c16="http://schemas.microsoft.com/office/drawing/2014/chart" uri="{C3380CC4-5D6E-409C-BE32-E72D297353CC}">
              <c16:uniqueId val="{00000001-3BEA-48D6-9A33-F2E096DB38A7}"/>
            </c:ext>
          </c:extLst>
        </c:ser>
        <c:dLbls>
          <c:showLegendKey val="0"/>
          <c:showVal val="0"/>
          <c:showCatName val="0"/>
          <c:showSerName val="0"/>
          <c:showPercent val="0"/>
          <c:showBubbleSize val="0"/>
        </c:dLbls>
        <c:marker val="1"/>
        <c:smooth val="0"/>
        <c:axId val="-930596512"/>
        <c:axId val="-930591072"/>
      </c:lineChart>
      <c:catAx>
        <c:axId val="-930596512"/>
        <c:scaling>
          <c:orientation val="minMax"/>
        </c:scaling>
        <c:delete val="0"/>
        <c:axPos val="b"/>
        <c:numFmt formatCode="General" sourceLinked="1"/>
        <c:majorTickMark val="none"/>
        <c:minorTickMark val="none"/>
        <c:tickLblPos val="nextTo"/>
        <c:txPr>
          <a:bodyPr rot="0" vert="horz"/>
          <a:lstStyle/>
          <a:p>
            <a:pPr>
              <a:defRPr lang="en-US" sz="1000" b="1" i="0" u="none" strike="noStrike" baseline="0">
                <a:solidFill>
                  <a:srgbClr val="000000"/>
                </a:solidFill>
                <a:latin typeface="Calibri"/>
                <a:ea typeface="Calibri"/>
                <a:cs typeface="Calibri"/>
              </a:defRPr>
            </a:pPr>
            <a:endParaRPr lang="en-US"/>
          </a:p>
        </c:txPr>
        <c:crossAx val="-930591072"/>
        <c:crosses val="autoZero"/>
        <c:auto val="1"/>
        <c:lblAlgn val="ctr"/>
        <c:lblOffset val="100"/>
        <c:noMultiLvlLbl val="0"/>
      </c:catAx>
      <c:valAx>
        <c:axId val="-930591072"/>
        <c:scaling>
          <c:orientation val="minMax"/>
        </c:scaling>
        <c:delete val="0"/>
        <c:axPos val="l"/>
        <c:majorGridlines/>
        <c:numFmt formatCode="General" sourceLinked="1"/>
        <c:majorTickMark val="none"/>
        <c:minorTickMark val="none"/>
        <c:tickLblPos val="nextTo"/>
        <c:txPr>
          <a:bodyPr rot="0" vert="horz"/>
          <a:lstStyle/>
          <a:p>
            <a:pPr>
              <a:defRPr lang="en-US" sz="1000" b="1" i="0" u="none" strike="noStrike" baseline="0">
                <a:solidFill>
                  <a:srgbClr val="000000"/>
                </a:solidFill>
                <a:latin typeface="Calibri"/>
                <a:ea typeface="Calibri"/>
                <a:cs typeface="Calibri"/>
              </a:defRPr>
            </a:pPr>
            <a:endParaRPr lang="en-US"/>
          </a:p>
        </c:txPr>
        <c:crossAx val="-930596512"/>
        <c:crosses val="autoZero"/>
        <c:crossBetween val="between"/>
      </c:valAx>
      <c:spPr>
        <a:gradFill>
          <a:gsLst>
            <a:gs pos="0">
              <a:srgbClr val="5E9EFF"/>
            </a:gs>
            <a:gs pos="39999">
              <a:srgbClr val="85C2FF"/>
            </a:gs>
            <a:gs pos="70000">
              <a:srgbClr val="C4D6EB"/>
            </a:gs>
            <a:gs pos="100000">
              <a:srgbClr val="FFEBFA"/>
            </a:gs>
          </a:gsLst>
          <a:lin ang="5400000" scaled="0"/>
        </a:gradFill>
      </c:spPr>
    </c:plotArea>
    <c:legend>
      <c:legendPos val="r"/>
      <c:overlay val="0"/>
      <c:txPr>
        <a:bodyPr/>
        <a:lstStyle/>
        <a:p>
          <a:pPr>
            <a:defRPr lang="en-US" sz="845" b="1" i="0" u="none" strike="noStrike" baseline="0">
              <a:solidFill>
                <a:srgbClr val="000000"/>
              </a:solidFill>
              <a:latin typeface="Calibri"/>
              <a:ea typeface="Calibri"/>
              <a:cs typeface="Calibri"/>
            </a:defRPr>
          </a:pPr>
          <a:endParaRPr lang="en-US"/>
        </a:p>
      </c:txPr>
    </c:legend>
    <c:plotVisOnly val="1"/>
    <c:dispBlanksAs val="gap"/>
    <c:showDLblsOverMax val="0"/>
  </c:chart>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000000000000011" r="0.75000000000000011" t="1" header="0.31496062992125995" footer="0.3149606299212599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chart" Target="../charts/chart9.xml"/><Relationship Id="rId7" Type="http://schemas.openxmlformats.org/officeDocument/2006/relationships/chart" Target="../charts/chart12.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1.xml"/><Relationship Id="rId5" Type="http://schemas.openxmlformats.org/officeDocument/2006/relationships/chart" Target="../charts/chart10.xml"/><Relationship Id="rId4"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chart" Target="../charts/chart15.xml"/><Relationship Id="rId7" Type="http://schemas.openxmlformats.org/officeDocument/2006/relationships/chart" Target="../charts/chart18.xml"/><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7.xml"/><Relationship Id="rId5" Type="http://schemas.openxmlformats.org/officeDocument/2006/relationships/chart" Target="../charts/chart16.xml"/><Relationship Id="rId4"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3305278</xdr:colOff>
      <xdr:row>46</xdr:row>
      <xdr:rowOff>47796</xdr:rowOff>
    </xdr:from>
    <xdr:ext cx="184731" cy="26456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0519648056" y="191046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rtl="1"/>
          <a:endParaRPr lang="en-US" sz="1100"/>
        </a:p>
      </xdr:txBody>
    </xdr:sp>
    <xdr:clientData/>
  </xdr:oneCellAnchor>
  <xdr:twoCellAnchor editAs="oneCell">
    <xdr:from>
      <xdr:col>3</xdr:col>
      <xdr:colOff>2949052</xdr:colOff>
      <xdr:row>0</xdr:row>
      <xdr:rowOff>0</xdr:rowOff>
    </xdr:from>
    <xdr:to>
      <xdr:col>3</xdr:col>
      <xdr:colOff>4277769</xdr:colOff>
      <xdr:row>0</xdr:row>
      <xdr:rowOff>552450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41295031" y="0"/>
          <a:ext cx="1328717" cy="5524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18</xdr:col>
      <xdr:colOff>2206198</xdr:colOff>
      <xdr:row>0</xdr:row>
      <xdr:rowOff>0</xdr:rowOff>
    </xdr:from>
    <xdr:to>
      <xdr:col>18</xdr:col>
      <xdr:colOff>3530557</xdr:colOff>
      <xdr:row>0</xdr:row>
      <xdr:rowOff>530678</xdr:rowOff>
    </xdr:to>
    <xdr:pic>
      <xdr:nvPicPr>
        <xdr:cNvPr id="7" name="Pictur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43369193" y="0"/>
          <a:ext cx="1324359" cy="53067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18</xdr:col>
      <xdr:colOff>830463</xdr:colOff>
      <xdr:row>0</xdr:row>
      <xdr:rowOff>0</xdr:rowOff>
    </xdr:from>
    <xdr:to>
      <xdr:col>19</xdr:col>
      <xdr:colOff>18689</xdr:colOff>
      <xdr:row>0</xdr:row>
      <xdr:rowOff>557893</xdr:rowOff>
    </xdr:to>
    <xdr:pic>
      <xdr:nvPicPr>
        <xdr:cNvPr id="4" name="Picture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43302382" y="0"/>
          <a:ext cx="1365369" cy="55789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18</xdr:col>
      <xdr:colOff>866750</xdr:colOff>
      <xdr:row>0</xdr:row>
      <xdr:rowOff>0</xdr:rowOff>
    </xdr:from>
    <xdr:to>
      <xdr:col>19</xdr:col>
      <xdr:colOff>52255</xdr:colOff>
      <xdr:row>0</xdr:row>
      <xdr:rowOff>544286</xdr:rowOff>
    </xdr:to>
    <xdr:pic>
      <xdr:nvPicPr>
        <xdr:cNvPr id="2" name="Picture 1">
          <a:extLst>
            <a:ext uri="{FF2B5EF4-FFF2-40B4-BE49-F238E27FC236}">
              <a16:creationId xmlns:a16="http://schemas.microsoft.com/office/drawing/2014/main" id="{FFF67383-5EB6-418F-A310-21AF3E9C6E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43268816" y="0"/>
          <a:ext cx="1362648" cy="54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163066</xdr:colOff>
      <xdr:row>0</xdr:row>
      <xdr:rowOff>0</xdr:rowOff>
    </xdr:from>
    <xdr:to>
      <xdr:col>7</xdr:col>
      <xdr:colOff>63268</xdr:colOff>
      <xdr:row>0</xdr:row>
      <xdr:rowOff>707570</xdr:rowOff>
    </xdr:to>
    <xdr:pic>
      <xdr:nvPicPr>
        <xdr:cNvPr id="2" name="Picture 1">
          <a:extLst>
            <a:ext uri="{FF2B5EF4-FFF2-40B4-BE49-F238E27FC236}">
              <a16:creationId xmlns:a16="http://schemas.microsoft.com/office/drawing/2014/main" id="{12D88A59-54DF-46E5-82BF-78CE53987C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355932" y="0"/>
          <a:ext cx="1709952" cy="7075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20</xdr:col>
      <xdr:colOff>0</xdr:colOff>
      <xdr:row>2</xdr:row>
      <xdr:rowOff>0</xdr:rowOff>
    </xdr:from>
    <xdr:to>
      <xdr:col>20</xdr:col>
      <xdr:colOff>0</xdr:colOff>
      <xdr:row>13</xdr:row>
      <xdr:rowOff>274320</xdr:rowOff>
    </xdr:to>
    <xdr:graphicFrame macro="">
      <xdr:nvGraphicFramePr>
        <xdr:cNvPr id="6186300" name="Chart 2">
          <a:extLst>
            <a:ext uri="{FF2B5EF4-FFF2-40B4-BE49-F238E27FC236}">
              <a16:creationId xmlns:a16="http://schemas.microsoft.com/office/drawing/2014/main" id="{00000000-0008-0000-0600-00003C655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0</xdr:colOff>
      <xdr:row>14</xdr:row>
      <xdr:rowOff>190500</xdr:rowOff>
    </xdr:from>
    <xdr:to>
      <xdr:col>20</xdr:col>
      <xdr:colOff>0</xdr:colOff>
      <xdr:row>26</xdr:row>
      <xdr:rowOff>0</xdr:rowOff>
    </xdr:to>
    <xdr:graphicFrame macro="">
      <xdr:nvGraphicFramePr>
        <xdr:cNvPr id="6186301" name="Chart 3">
          <a:extLst>
            <a:ext uri="{FF2B5EF4-FFF2-40B4-BE49-F238E27FC236}">
              <a16:creationId xmlns:a16="http://schemas.microsoft.com/office/drawing/2014/main" id="{00000000-0008-0000-0600-00003D655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0</xdr:colOff>
      <xdr:row>11</xdr:row>
      <xdr:rowOff>121920</xdr:rowOff>
    </xdr:from>
    <xdr:to>
      <xdr:col>20</xdr:col>
      <xdr:colOff>0</xdr:colOff>
      <xdr:row>26</xdr:row>
      <xdr:rowOff>0</xdr:rowOff>
    </xdr:to>
    <xdr:graphicFrame macro="">
      <xdr:nvGraphicFramePr>
        <xdr:cNvPr id="6186302" name="Chart 11">
          <a:extLst>
            <a:ext uri="{FF2B5EF4-FFF2-40B4-BE49-F238E27FC236}">
              <a16:creationId xmlns:a16="http://schemas.microsoft.com/office/drawing/2014/main" id="{00000000-0008-0000-0600-00003E655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19</xdr:col>
      <xdr:colOff>1343220</xdr:colOff>
      <xdr:row>0</xdr:row>
      <xdr:rowOff>0</xdr:rowOff>
    </xdr:from>
    <xdr:to>
      <xdr:col>20</xdr:col>
      <xdr:colOff>17141</xdr:colOff>
      <xdr:row>0</xdr:row>
      <xdr:rowOff>515369</xdr:rowOff>
    </xdr:to>
    <xdr:pic>
      <xdr:nvPicPr>
        <xdr:cNvPr id="9" name="Picture 8">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31963484" y="0"/>
          <a:ext cx="1412359" cy="5119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20</xdr:col>
      <xdr:colOff>0</xdr:colOff>
      <xdr:row>2</xdr:row>
      <xdr:rowOff>0</xdr:rowOff>
    </xdr:from>
    <xdr:to>
      <xdr:col>20</xdr:col>
      <xdr:colOff>0</xdr:colOff>
      <xdr:row>13</xdr:row>
      <xdr:rowOff>259080</xdr:rowOff>
    </xdr:to>
    <xdr:graphicFrame macro="">
      <xdr:nvGraphicFramePr>
        <xdr:cNvPr id="6516831" name="Chart 18">
          <a:extLst>
            <a:ext uri="{FF2B5EF4-FFF2-40B4-BE49-F238E27FC236}">
              <a16:creationId xmlns:a16="http://schemas.microsoft.com/office/drawing/2014/main" id="{00000000-0008-0000-0800-00005F706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0</xdr:colOff>
      <xdr:row>13</xdr:row>
      <xdr:rowOff>419100</xdr:rowOff>
    </xdr:from>
    <xdr:to>
      <xdr:col>20</xdr:col>
      <xdr:colOff>0</xdr:colOff>
      <xdr:row>27</xdr:row>
      <xdr:rowOff>68580</xdr:rowOff>
    </xdr:to>
    <xdr:graphicFrame macro="">
      <xdr:nvGraphicFramePr>
        <xdr:cNvPr id="6516832" name="Chart 20">
          <a:extLst>
            <a:ext uri="{FF2B5EF4-FFF2-40B4-BE49-F238E27FC236}">
              <a16:creationId xmlns:a16="http://schemas.microsoft.com/office/drawing/2014/main" id="{00000000-0008-0000-0800-000060706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0</xdr:colOff>
      <xdr:row>12</xdr:row>
      <xdr:rowOff>0</xdr:rowOff>
    </xdr:from>
    <xdr:to>
      <xdr:col>20</xdr:col>
      <xdr:colOff>0</xdr:colOff>
      <xdr:row>26</xdr:row>
      <xdr:rowOff>0</xdr:rowOff>
    </xdr:to>
    <xdr:graphicFrame macro="">
      <xdr:nvGraphicFramePr>
        <xdr:cNvPr id="6516833" name="Chart 21">
          <a:extLst>
            <a:ext uri="{FF2B5EF4-FFF2-40B4-BE49-F238E27FC236}">
              <a16:creationId xmlns:a16="http://schemas.microsoft.com/office/drawing/2014/main" id="{00000000-0008-0000-0800-000061706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19</xdr:col>
      <xdr:colOff>1021084</xdr:colOff>
      <xdr:row>0</xdr:row>
      <xdr:rowOff>52524</xdr:rowOff>
    </xdr:from>
    <xdr:to>
      <xdr:col>20</xdr:col>
      <xdr:colOff>53018</xdr:colOff>
      <xdr:row>0</xdr:row>
      <xdr:rowOff>598714</xdr:rowOff>
    </xdr:to>
    <xdr:pic>
      <xdr:nvPicPr>
        <xdr:cNvPr id="11" name="Picture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242642125" y="52524"/>
          <a:ext cx="1522041" cy="5461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18</xdr:col>
      <xdr:colOff>0</xdr:colOff>
      <xdr:row>5</xdr:row>
      <xdr:rowOff>0</xdr:rowOff>
    </xdr:from>
    <xdr:to>
      <xdr:col>18</xdr:col>
      <xdr:colOff>0</xdr:colOff>
      <xdr:row>10</xdr:row>
      <xdr:rowOff>152400</xdr:rowOff>
    </xdr:to>
    <xdr:graphicFrame macro="">
      <xdr:nvGraphicFramePr>
        <xdr:cNvPr id="5745163" name="Chart 3">
          <a:extLst>
            <a:ext uri="{FF2B5EF4-FFF2-40B4-BE49-F238E27FC236}">
              <a16:creationId xmlns:a16="http://schemas.microsoft.com/office/drawing/2014/main" id="{00000000-0008-0000-0700-00000BAA5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0</xdr:colOff>
      <xdr:row>10</xdr:row>
      <xdr:rowOff>381000</xdr:rowOff>
    </xdr:from>
    <xdr:to>
      <xdr:col>19</xdr:col>
      <xdr:colOff>0</xdr:colOff>
      <xdr:row>26</xdr:row>
      <xdr:rowOff>198120</xdr:rowOff>
    </xdr:to>
    <xdr:graphicFrame macro="">
      <xdr:nvGraphicFramePr>
        <xdr:cNvPr id="5745164" name="Chart 4">
          <a:extLst>
            <a:ext uri="{FF2B5EF4-FFF2-40B4-BE49-F238E27FC236}">
              <a16:creationId xmlns:a16="http://schemas.microsoft.com/office/drawing/2014/main" id="{00000000-0008-0000-0700-00000CAA5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0</xdr:colOff>
      <xdr:row>65</xdr:row>
      <xdr:rowOff>0</xdr:rowOff>
    </xdr:from>
    <xdr:to>
      <xdr:col>18</xdr:col>
      <xdr:colOff>0</xdr:colOff>
      <xdr:row>70</xdr:row>
      <xdr:rowOff>152400</xdr:rowOff>
    </xdr:to>
    <xdr:graphicFrame macro="">
      <xdr:nvGraphicFramePr>
        <xdr:cNvPr id="8" name="Chart 3">
          <a:extLst>
            <a:ext uri="{FF2B5EF4-FFF2-40B4-BE49-F238E27FC236}">
              <a16:creationId xmlns:a16="http://schemas.microsoft.com/office/drawing/2014/main"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18</xdr:col>
      <xdr:colOff>1959965</xdr:colOff>
      <xdr:row>0</xdr:row>
      <xdr:rowOff>0</xdr:rowOff>
    </xdr:from>
    <xdr:to>
      <xdr:col>19</xdr:col>
      <xdr:colOff>45240</xdr:colOff>
      <xdr:row>0</xdr:row>
      <xdr:rowOff>562995</xdr:rowOff>
    </xdr:to>
    <xdr:pic>
      <xdr:nvPicPr>
        <xdr:cNvPr id="10" name="Picture 9">
          <a:extLst>
            <a:ext uri="{FF2B5EF4-FFF2-40B4-BE49-F238E27FC236}">
              <a16:creationId xmlns:a16="http://schemas.microsoft.com/office/drawing/2014/main" id="{00000000-0008-0000-0700-00000A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32078260" y="0"/>
          <a:ext cx="1347588" cy="559594"/>
        </a:xfrm>
        <a:prstGeom prst="rect">
          <a:avLst/>
        </a:prstGeom>
      </xdr:spPr>
    </xdr:pic>
    <xdr:clientData/>
  </xdr:twoCellAnchor>
  <xdr:twoCellAnchor>
    <xdr:from>
      <xdr:col>18</xdr:col>
      <xdr:colOff>0</xdr:colOff>
      <xdr:row>25</xdr:row>
      <xdr:rowOff>0</xdr:rowOff>
    </xdr:from>
    <xdr:to>
      <xdr:col>18</xdr:col>
      <xdr:colOff>0</xdr:colOff>
      <xdr:row>30</xdr:row>
      <xdr:rowOff>152400</xdr:rowOff>
    </xdr:to>
    <xdr:graphicFrame macro="">
      <xdr:nvGraphicFramePr>
        <xdr:cNvPr id="2" name="Chart 3">
          <a:extLst>
            <a:ext uri="{FF2B5EF4-FFF2-40B4-BE49-F238E27FC236}">
              <a16:creationId xmlns:a16="http://schemas.microsoft.com/office/drawing/2014/main" id="{B2970549-4890-43EF-95C5-84D6FD916E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xdr:col>
      <xdr:colOff>0</xdr:colOff>
      <xdr:row>45</xdr:row>
      <xdr:rowOff>0</xdr:rowOff>
    </xdr:from>
    <xdr:to>
      <xdr:col>18</xdr:col>
      <xdr:colOff>0</xdr:colOff>
      <xdr:row>50</xdr:row>
      <xdr:rowOff>152400</xdr:rowOff>
    </xdr:to>
    <xdr:graphicFrame macro="">
      <xdr:nvGraphicFramePr>
        <xdr:cNvPr id="3" name="Chart 3">
          <a:extLst>
            <a:ext uri="{FF2B5EF4-FFF2-40B4-BE49-F238E27FC236}">
              <a16:creationId xmlns:a16="http://schemas.microsoft.com/office/drawing/2014/main" id="{B06F37B3-FE06-4B0E-937E-F2FBE088B1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18</xdr:col>
      <xdr:colOff>0</xdr:colOff>
      <xdr:row>65</xdr:row>
      <xdr:rowOff>0</xdr:rowOff>
    </xdr:from>
    <xdr:to>
      <xdr:col>18</xdr:col>
      <xdr:colOff>0</xdr:colOff>
      <xdr:row>70</xdr:row>
      <xdr:rowOff>152400</xdr:rowOff>
    </xdr:to>
    <xdr:graphicFrame macro="">
      <xdr:nvGraphicFramePr>
        <xdr:cNvPr id="4" name="Chart 3">
          <a:extLst>
            <a:ext uri="{FF2B5EF4-FFF2-40B4-BE49-F238E27FC236}">
              <a16:creationId xmlns:a16="http://schemas.microsoft.com/office/drawing/2014/main" id="{E4B85FA5-A0D1-4455-BFB6-D70ECA6494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18</xdr:col>
      <xdr:colOff>0</xdr:colOff>
      <xdr:row>5</xdr:row>
      <xdr:rowOff>0</xdr:rowOff>
    </xdr:from>
    <xdr:to>
      <xdr:col>18</xdr:col>
      <xdr:colOff>0</xdr:colOff>
      <xdr:row>10</xdr:row>
      <xdr:rowOff>152400</xdr:rowOff>
    </xdr:to>
    <xdr:graphicFrame macro="">
      <xdr:nvGraphicFramePr>
        <xdr:cNvPr id="2" name="Chart 3">
          <a:extLst>
            <a:ext uri="{FF2B5EF4-FFF2-40B4-BE49-F238E27FC236}">
              <a16:creationId xmlns:a16="http://schemas.microsoft.com/office/drawing/2014/main" id="{28CDC0B5-8E9E-4E5E-A855-B4ECB6D976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0</xdr:colOff>
      <xdr:row>10</xdr:row>
      <xdr:rowOff>381000</xdr:rowOff>
    </xdr:from>
    <xdr:to>
      <xdr:col>19</xdr:col>
      <xdr:colOff>0</xdr:colOff>
      <xdr:row>21</xdr:row>
      <xdr:rowOff>198120</xdr:rowOff>
    </xdr:to>
    <xdr:graphicFrame macro="">
      <xdr:nvGraphicFramePr>
        <xdr:cNvPr id="3" name="Chart 4">
          <a:extLst>
            <a:ext uri="{FF2B5EF4-FFF2-40B4-BE49-F238E27FC236}">
              <a16:creationId xmlns:a16="http://schemas.microsoft.com/office/drawing/2014/main" id="{7DF31DB1-C000-4B76-84F8-8A5F54EA7F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0</xdr:colOff>
      <xdr:row>50</xdr:row>
      <xdr:rowOff>0</xdr:rowOff>
    </xdr:from>
    <xdr:to>
      <xdr:col>18</xdr:col>
      <xdr:colOff>0</xdr:colOff>
      <xdr:row>55</xdr:row>
      <xdr:rowOff>152400</xdr:rowOff>
    </xdr:to>
    <xdr:graphicFrame macro="">
      <xdr:nvGraphicFramePr>
        <xdr:cNvPr id="4" name="Chart 3">
          <a:extLst>
            <a:ext uri="{FF2B5EF4-FFF2-40B4-BE49-F238E27FC236}">
              <a16:creationId xmlns:a16="http://schemas.microsoft.com/office/drawing/2014/main" id="{139A0933-3E9A-4E97-9585-49773D0DA8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18</xdr:col>
      <xdr:colOff>1959013</xdr:colOff>
      <xdr:row>0</xdr:row>
      <xdr:rowOff>0</xdr:rowOff>
    </xdr:from>
    <xdr:to>
      <xdr:col>19</xdr:col>
      <xdr:colOff>45967</xdr:colOff>
      <xdr:row>0</xdr:row>
      <xdr:rowOff>571500</xdr:rowOff>
    </xdr:to>
    <xdr:pic>
      <xdr:nvPicPr>
        <xdr:cNvPr id="5" name="Picture 4">
          <a:extLst>
            <a:ext uri="{FF2B5EF4-FFF2-40B4-BE49-F238E27FC236}">
              <a16:creationId xmlns:a16="http://schemas.microsoft.com/office/drawing/2014/main" id="{335EA40E-57AB-4700-B43E-871F97E985E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243275104" y="0"/>
          <a:ext cx="1352669" cy="571500"/>
        </a:xfrm>
        <a:prstGeom prst="rect">
          <a:avLst/>
        </a:prstGeom>
      </xdr:spPr>
    </xdr:pic>
    <xdr:clientData/>
  </xdr:twoCellAnchor>
  <xdr:twoCellAnchor>
    <xdr:from>
      <xdr:col>18</xdr:col>
      <xdr:colOff>0</xdr:colOff>
      <xdr:row>20</xdr:row>
      <xdr:rowOff>0</xdr:rowOff>
    </xdr:from>
    <xdr:to>
      <xdr:col>18</xdr:col>
      <xdr:colOff>0</xdr:colOff>
      <xdr:row>25</xdr:row>
      <xdr:rowOff>152400</xdr:rowOff>
    </xdr:to>
    <xdr:graphicFrame macro="">
      <xdr:nvGraphicFramePr>
        <xdr:cNvPr id="9" name="Chart 3">
          <a:extLst>
            <a:ext uri="{FF2B5EF4-FFF2-40B4-BE49-F238E27FC236}">
              <a16:creationId xmlns:a16="http://schemas.microsoft.com/office/drawing/2014/main" id="{EFDE4E53-8D44-4DF8-9D26-1963641D0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xdr:col>
      <xdr:colOff>0</xdr:colOff>
      <xdr:row>35</xdr:row>
      <xdr:rowOff>0</xdr:rowOff>
    </xdr:from>
    <xdr:to>
      <xdr:col>18</xdr:col>
      <xdr:colOff>0</xdr:colOff>
      <xdr:row>40</xdr:row>
      <xdr:rowOff>152400</xdr:rowOff>
    </xdr:to>
    <xdr:graphicFrame macro="">
      <xdr:nvGraphicFramePr>
        <xdr:cNvPr id="10" name="Chart 3">
          <a:extLst>
            <a:ext uri="{FF2B5EF4-FFF2-40B4-BE49-F238E27FC236}">
              <a16:creationId xmlns:a16="http://schemas.microsoft.com/office/drawing/2014/main" id="{85739149-9D16-4008-B8F6-01635A927F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18</xdr:col>
      <xdr:colOff>0</xdr:colOff>
      <xdr:row>50</xdr:row>
      <xdr:rowOff>0</xdr:rowOff>
    </xdr:from>
    <xdr:to>
      <xdr:col>18</xdr:col>
      <xdr:colOff>0</xdr:colOff>
      <xdr:row>55</xdr:row>
      <xdr:rowOff>152400</xdr:rowOff>
    </xdr:to>
    <xdr:graphicFrame macro="">
      <xdr:nvGraphicFramePr>
        <xdr:cNvPr id="11" name="Chart 10">
          <a:extLst>
            <a:ext uri="{FF2B5EF4-FFF2-40B4-BE49-F238E27FC236}">
              <a16:creationId xmlns:a16="http://schemas.microsoft.com/office/drawing/2014/main" id="{40EFFB5B-87C1-4650-9731-EF7BF927F5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19</xdr:col>
      <xdr:colOff>1374322</xdr:colOff>
      <xdr:row>0</xdr:row>
      <xdr:rowOff>0</xdr:rowOff>
    </xdr:from>
    <xdr:to>
      <xdr:col>20</xdr:col>
      <xdr:colOff>41925</xdr:colOff>
      <xdr:row>0</xdr:row>
      <xdr:rowOff>571500</xdr:rowOff>
    </xdr:to>
    <xdr:pic>
      <xdr:nvPicPr>
        <xdr:cNvPr id="8" name="Picture 7">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42653218" y="0"/>
          <a:ext cx="1402639" cy="5715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23</xdr:col>
      <xdr:colOff>401019</xdr:colOff>
      <xdr:row>0</xdr:row>
      <xdr:rowOff>0</xdr:rowOff>
    </xdr:from>
    <xdr:to>
      <xdr:col>23</xdr:col>
      <xdr:colOff>1774432</xdr:colOff>
      <xdr:row>0</xdr:row>
      <xdr:rowOff>557893</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30349068" y="0"/>
          <a:ext cx="1373413" cy="55789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17</xdr:col>
      <xdr:colOff>460891</xdr:colOff>
      <xdr:row>0</xdr:row>
      <xdr:rowOff>0</xdr:rowOff>
    </xdr:from>
    <xdr:to>
      <xdr:col>18</xdr:col>
      <xdr:colOff>19050</xdr:colOff>
      <xdr:row>0</xdr:row>
      <xdr:rowOff>530678</xdr:rowOff>
    </xdr:to>
    <xdr:pic>
      <xdr:nvPicPr>
        <xdr:cNvPr id="2" name="Picture 1">
          <a:extLst>
            <a:ext uri="{FF2B5EF4-FFF2-40B4-BE49-F238E27FC236}">
              <a16:creationId xmlns:a16="http://schemas.microsoft.com/office/drawing/2014/main" id="{F37CF94B-D3EA-40AA-9942-06C6126EFC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45669664" y="0"/>
          <a:ext cx="1354302" cy="530678"/>
        </a:xfrm>
        <a:prstGeom prst="rect">
          <a:avLst/>
        </a:prstGeom>
      </xdr:spPr>
    </xdr:pic>
    <xdr:clientData/>
  </xdr:twoCellAnchor>
</xdr:wsDr>
</file>

<file path=xl/theme/theme1.xml><?xml version="1.0" encoding="utf-8"?>
<a:theme xmlns:a="http://schemas.openxmlformats.org/drawingml/2006/main" name="Theme1">
  <a:themeElements>
    <a:clrScheme name="FCSA Colour Template">
      <a:dk1>
        <a:sysClr val="windowText" lastClr="000000"/>
      </a:dk1>
      <a:lt1>
        <a:sysClr val="window" lastClr="FFFFFF"/>
      </a:lt1>
      <a:dk2>
        <a:srgbClr val="AD833A"/>
      </a:dk2>
      <a:lt2>
        <a:srgbClr val="DEB65D"/>
      </a:lt2>
      <a:accent1>
        <a:srgbClr val="F3CF80"/>
      </a:accent1>
      <a:accent2>
        <a:srgbClr val="D8AD82"/>
      </a:accent2>
      <a:accent3>
        <a:srgbClr val="9A6D5A"/>
      </a:accent3>
      <a:accent4>
        <a:srgbClr val="4D6770"/>
      </a:accent4>
      <a:accent5>
        <a:srgbClr val="849DA2"/>
      </a:accent5>
      <a:accent6>
        <a:srgbClr val="D4E7EE"/>
      </a:accent6>
      <a:hlink>
        <a:srgbClr val="849DA2"/>
      </a:hlink>
      <a:folHlink>
        <a:srgbClr val="D4E7EE"/>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info@fcsc.gov.ae"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W53"/>
  <sheetViews>
    <sheetView showGridLines="0" rightToLeft="1" tabSelected="1" zoomScaleNormal="100" zoomScaleSheetLayoutView="93" workbookViewId="0"/>
  </sheetViews>
  <sheetFormatPr defaultColWidth="9.28515625" defaultRowHeight="25.15" customHeight="1"/>
  <cols>
    <col min="1" max="1" width="10.5703125" style="107" customWidth="1"/>
    <col min="2" max="2" width="64.5703125" style="233" customWidth="1"/>
    <col min="3" max="3" width="18.28515625" style="122" customWidth="1"/>
    <col min="4" max="4" width="64.5703125" style="234" customWidth="1"/>
    <col min="5" max="16384" width="9.28515625" style="107"/>
  </cols>
  <sheetData>
    <row r="1" spans="2:23" ht="44.25" customHeight="1"/>
    <row r="2" spans="2:23" ht="94.5" customHeight="1">
      <c r="B2" s="473" t="s">
        <v>525</v>
      </c>
      <c r="C2" s="473"/>
      <c r="D2" s="473"/>
      <c r="M2" s="407"/>
      <c r="N2" s="407"/>
      <c r="O2" s="407"/>
      <c r="P2" s="407"/>
      <c r="Q2" s="407"/>
      <c r="R2" s="407"/>
      <c r="S2" s="407"/>
      <c r="T2" s="407"/>
      <c r="U2" s="407"/>
      <c r="V2" s="407"/>
    </row>
    <row r="3" spans="2:23" ht="25.15" customHeight="1">
      <c r="B3" s="430" t="s">
        <v>403</v>
      </c>
      <c r="C3" s="430"/>
      <c r="D3" s="430"/>
      <c r="M3" s="431"/>
      <c r="N3" s="431"/>
      <c r="O3" s="431"/>
      <c r="P3" s="431"/>
      <c r="Q3" s="431"/>
      <c r="R3" s="431"/>
      <c r="S3" s="431"/>
      <c r="T3" s="431"/>
      <c r="U3" s="431"/>
      <c r="V3" s="431"/>
    </row>
    <row r="4" spans="2:23" ht="25.15" customHeight="1">
      <c r="B4" s="432" t="s">
        <v>487</v>
      </c>
      <c r="C4" s="432"/>
      <c r="D4" s="432"/>
      <c r="M4" s="426"/>
      <c r="N4" s="426"/>
      <c r="O4" s="426"/>
      <c r="P4" s="426"/>
      <c r="Q4" s="426"/>
      <c r="R4" s="426"/>
      <c r="S4" s="426"/>
      <c r="T4" s="426"/>
      <c r="U4" s="426"/>
      <c r="V4" s="426"/>
      <c r="W4" s="426"/>
    </row>
    <row r="5" spans="2:23" ht="25.15" customHeight="1">
      <c r="B5" s="123" t="s">
        <v>141</v>
      </c>
      <c r="C5" s="124" t="s">
        <v>142</v>
      </c>
      <c r="D5" s="125" t="s">
        <v>143</v>
      </c>
      <c r="M5" s="426"/>
      <c r="N5" s="426"/>
      <c r="O5" s="426"/>
      <c r="P5" s="426"/>
      <c r="Q5" s="426"/>
      <c r="R5" s="426"/>
      <c r="S5" s="426"/>
      <c r="T5" s="426"/>
      <c r="U5" s="426"/>
      <c r="V5" s="426"/>
      <c r="W5" s="426"/>
    </row>
    <row r="6" spans="2:23" ht="48" customHeight="1">
      <c r="B6" s="117" t="str">
        <f>'1-4'!B3</f>
        <v xml:space="preserve">جدول 1.07.01: الناتج المحلي الإجمالي بالأسعار الجارية للفترة 2010 - 2025** </v>
      </c>
      <c r="C6" s="413" t="s">
        <v>488</v>
      </c>
      <c r="D6" s="232" t="str">
        <f>'1-4'!B4</f>
        <v xml:space="preserve">Table 1.07.01: Gross Domestic Product at current prices  for the period 2010 - 2025** </v>
      </c>
      <c r="M6" s="426"/>
      <c r="N6" s="426"/>
      <c r="O6" s="426"/>
      <c r="P6" s="426"/>
      <c r="Q6" s="426"/>
      <c r="R6" s="426"/>
      <c r="S6" s="426"/>
      <c r="T6" s="426"/>
      <c r="U6" s="426"/>
      <c r="V6" s="426"/>
      <c r="W6" s="426"/>
    </row>
    <row r="7" spans="2:23" ht="48" customHeight="1">
      <c r="B7" s="117" t="str">
        <f>'1-4'!B31</f>
        <v xml:space="preserve">جدول 1.07.02: المساهمة في الناتج المحلي الإجمالي بالأسعار الجارية للفترة 2010 - 2025** </v>
      </c>
      <c r="C7" s="413" t="s">
        <v>489</v>
      </c>
      <c r="D7" s="232" t="str">
        <f>'1-4'!B32</f>
        <v xml:space="preserve"> Table 1.07.02:  of Gross Domestic Product Contribution at current prices  for the period 2010 - 2025** </v>
      </c>
      <c r="M7" s="427"/>
      <c r="N7" s="427"/>
      <c r="O7" s="427"/>
      <c r="P7" s="427"/>
      <c r="Q7" s="427"/>
      <c r="R7" s="427"/>
      <c r="S7" s="427"/>
      <c r="T7" s="427"/>
      <c r="U7" s="427"/>
      <c r="V7" s="427"/>
      <c r="W7" s="427"/>
    </row>
    <row r="8" spans="2:23" ht="48" customHeight="1">
      <c r="B8" s="117" t="str">
        <f>'1-4'!B59</f>
        <v xml:space="preserve">جدول 1.07.03: معدل نمو الناتج المحلي الإجمالي بالأسعار الجارية  للفترة 2010 - 2025**  </v>
      </c>
      <c r="C8" s="413" t="s">
        <v>490</v>
      </c>
      <c r="D8" s="232" t="str">
        <f>'1-4'!B60</f>
        <v xml:space="preserve">Table 1.07.03:   Gross Domestic Product Growth Rates at current pricess for the period  2010 - 2025** </v>
      </c>
      <c r="M8" s="426"/>
      <c r="N8" s="426"/>
      <c r="O8" s="426"/>
      <c r="P8" s="426"/>
      <c r="Q8" s="426"/>
      <c r="R8" s="426"/>
      <c r="S8" s="426"/>
      <c r="T8" s="426"/>
      <c r="U8" s="426"/>
      <c r="V8" s="426"/>
      <c r="W8" s="426"/>
    </row>
    <row r="9" spans="2:23" ht="48" customHeight="1">
      <c r="B9" s="389" t="str">
        <f>'1-4'!B87</f>
        <v>جدول 1.07.04: الناتج المحلي الإجمالي بالأسعار الجارية  للفترة 2010 - 2025**</v>
      </c>
      <c r="C9" s="414" t="s">
        <v>491</v>
      </c>
      <c r="D9" s="391" t="str">
        <f>'1-4'!B88</f>
        <v xml:space="preserve">Table 1.07.04: Gross Domestic Product at current prices  for the period  2010 - 2025** </v>
      </c>
      <c r="M9" s="427"/>
      <c r="N9" s="427"/>
      <c r="O9" s="427"/>
      <c r="P9" s="427"/>
      <c r="Q9" s="427"/>
      <c r="R9" s="427"/>
      <c r="S9" s="427"/>
      <c r="T9" s="427"/>
      <c r="U9" s="427"/>
      <c r="V9" s="427"/>
      <c r="W9" s="427"/>
    </row>
    <row r="10" spans="2:23" ht="48" customHeight="1">
      <c r="B10" s="117" t="str">
        <f>'5-8'!B3</f>
        <v xml:space="preserve">جدول 1.07.05: الناتج المحلي الإجمالي بالأسعار الثابتة (سنة الأساس 2010)  للفترة  2010 - 2025** </v>
      </c>
      <c r="C10" s="231" t="s">
        <v>492</v>
      </c>
      <c r="D10" s="232" t="str">
        <f>'5-8'!B4</f>
        <v xml:space="preserve">Table 1.07.05: Gross Domestic Product at Constant prices (base year 2010) for the period 2010 - 2025** </v>
      </c>
      <c r="M10" s="426"/>
      <c r="N10" s="426"/>
      <c r="O10" s="426"/>
      <c r="P10" s="426"/>
      <c r="Q10" s="426"/>
      <c r="R10" s="426"/>
      <c r="S10" s="426"/>
      <c r="T10" s="426"/>
      <c r="U10" s="426"/>
      <c r="V10" s="426"/>
      <c r="W10" s="426"/>
    </row>
    <row r="11" spans="2:23" ht="48" customHeight="1">
      <c r="B11" s="117" t="str">
        <f>'5-8'!B32</f>
        <v xml:space="preserve">جدول 1.07.06: المساهمة في الناتج المحلي الإجمالي بالأسعار الثابتة (سنة الأساس 2010) للفترة  2010 - 2025** </v>
      </c>
      <c r="C11" s="231" t="s">
        <v>493</v>
      </c>
      <c r="D11" s="232" t="str">
        <f>'5-8'!B33</f>
        <v xml:space="preserve"> Table 1.07.06:  Gross Domestic Product contribution at Constant prices (base year 2010) for the period 2010 - 2025** </v>
      </c>
      <c r="M11" s="426"/>
      <c r="N11" s="426"/>
      <c r="O11" s="426"/>
      <c r="P11" s="426"/>
      <c r="Q11" s="426"/>
      <c r="R11" s="426"/>
      <c r="S11" s="426"/>
      <c r="T11" s="426"/>
      <c r="U11" s="426"/>
      <c r="V11" s="426"/>
      <c r="W11" s="426"/>
    </row>
    <row r="12" spans="2:23" ht="48" customHeight="1">
      <c r="B12" s="117" t="str">
        <f>'5-8'!B61</f>
        <v xml:space="preserve">جدول 1.07.07: معدل نمو الناتج المحلي الإجمالي بالأسعار الثابتة (سنة الأساس 2010) للفترة  2010 - 2025** </v>
      </c>
      <c r="C12" s="231" t="s">
        <v>494</v>
      </c>
      <c r="D12" s="232" t="str">
        <f>'5-8'!B62</f>
        <v xml:space="preserve">Table 1.07.07: Gross Domestic Product Growth Rates at Constant prices (base year 2010) for the period 2010 - 2025** </v>
      </c>
    </row>
    <row r="13" spans="2:23" ht="48" customHeight="1">
      <c r="B13" s="389" t="str">
        <f>'5-8'!B90</f>
        <v xml:space="preserve">جدول 1.07.08: الناتج المحلي الإجمالي بالأسعار الثابتة (سنة الأساس 2010) للفترة  2010 - 2025** </v>
      </c>
      <c r="C13" s="390" t="s">
        <v>495</v>
      </c>
      <c r="D13" s="391" t="str">
        <f>'5-8'!B91</f>
        <v xml:space="preserve">Table 1.07.08: Gross Domestic Product at Constant prices (base year 2010) for the period 2010 - 2025** </v>
      </c>
    </row>
    <row r="14" spans="2:23" ht="48" customHeight="1">
      <c r="B14" s="117" t="str">
        <f>'9-12'!B3</f>
        <v xml:space="preserve"> جدول 1.07.09: الناتج المحلي الإجمالي بنهج الانفاق بالأسعار الجارية للفترة 2010 - 2025**</v>
      </c>
      <c r="C14" s="231" t="s">
        <v>496</v>
      </c>
      <c r="D14" s="232" t="str">
        <f>'9-12'!B4</f>
        <v xml:space="preserve">Table 1.07.09: Gross Domestic Product by expenditure approch at Current prices for the period 2010 - 2025** </v>
      </c>
    </row>
    <row r="15" spans="2:23" ht="48" customHeight="1">
      <c r="B15" s="117" t="str">
        <f>'9-12'!B23</f>
        <v xml:space="preserve"> جدول 1.07.10: المساهمة في الناتج المحلي الإجمالي بنهج الانفاق بالأسعار الجارية للفترة 2010 - 2025** </v>
      </c>
      <c r="C15" s="231" t="s">
        <v>497</v>
      </c>
      <c r="D15" s="232" t="str">
        <f>'9-12'!B24</f>
        <v xml:space="preserve">Table 1.07.10: Gross Domestic Product Contribution by expenditure approch at Current prices for the period 2010 - 2025** </v>
      </c>
    </row>
    <row r="16" spans="2:23" ht="48" customHeight="1">
      <c r="B16" s="117" t="str">
        <f>'9-12'!B43</f>
        <v xml:space="preserve"> جدول 1.07.11: معدل نمو الناتج المحلي الإجمالي بنهج الانفاق بالأسعار الجارية للفترة 2010 - 2025** </v>
      </c>
      <c r="C16" s="231" t="s">
        <v>498</v>
      </c>
      <c r="D16" s="232" t="str">
        <f>'9-12'!B44</f>
        <v xml:space="preserve">Table 1.07.11:  Gross Domestic Product Growth rates by expenditure approch at Current prices for the period 2010 - 2025** </v>
      </c>
    </row>
    <row r="17" spans="2:22" ht="48" customHeight="1">
      <c r="B17" s="389" t="str">
        <f>'9-12'!B63</f>
        <v xml:space="preserve"> جدول 1.07.12: الناتج المحلي الإجمالي بنهج الانفاق بالأسعار الجارية للفترة 2010 - 2025**</v>
      </c>
      <c r="C17" s="390" t="s">
        <v>499</v>
      </c>
      <c r="D17" s="391" t="str">
        <f>'9-12'!B64</f>
        <v xml:space="preserve">Table 1.07.12: Gross Domestic Product by expenditure approch at Current prices for the period 2010 - 2025** </v>
      </c>
    </row>
    <row r="18" spans="2:22" ht="48" customHeight="1">
      <c r="B18" s="117" t="str">
        <f>'13-16'!B3</f>
        <v xml:space="preserve"> جدول 1.07.13: الناتج المحلي الإجمالي بنهج الانفاق بالأسعار الثابتة (سنة الأساس 2010) للفترة 2010 - 2025**</v>
      </c>
      <c r="C18" s="231" t="s">
        <v>500</v>
      </c>
      <c r="D18" s="232" t="str">
        <f>'13-16'!B4</f>
        <v>Table 1.07.13: Gross Domestic Product by expenditure approch at Constant prices (base year 2010) for the period 2010 - 2025**</v>
      </c>
    </row>
    <row r="19" spans="2:22" ht="48" customHeight="1">
      <c r="B19" s="117" t="str">
        <f>'13-16'!B18</f>
        <v xml:space="preserve"> جدول 1.07.14: المساهمة في الناتج المحلي الإجمالي بنهج الانفاق بالأسعار الثابتة (سنة الأساس 2010) للفترة 2010 - 2025**</v>
      </c>
      <c r="C19" s="231" t="s">
        <v>501</v>
      </c>
      <c r="D19" s="232" t="str">
        <f>'13-16'!B19</f>
        <v>Table 1.07.14: Gross Domestic Product Contribution by expenditure approch at Constant prices (base year 2010) for the period 2010 - 2025**</v>
      </c>
      <c r="L19" s="428"/>
      <c r="M19" s="428"/>
      <c r="N19" s="428"/>
      <c r="O19" s="428"/>
      <c r="P19" s="428"/>
      <c r="Q19" s="428"/>
      <c r="R19" s="428"/>
      <c r="S19" s="428"/>
      <c r="T19" s="428"/>
      <c r="U19" s="428"/>
    </row>
    <row r="20" spans="2:22" ht="48" customHeight="1">
      <c r="B20" s="117" t="str">
        <f>'13-16'!B33</f>
        <v xml:space="preserve"> جدول 1.07.15: معدل نمو الناتج المحلي الإجمالي بنهج الانفاق بالأسعار الثابتة (سنة الأساس 2010) للفترة 2010 - 2025**</v>
      </c>
      <c r="C20" s="231" t="s">
        <v>502</v>
      </c>
      <c r="D20" s="232" t="str">
        <f>'13-16'!B34</f>
        <v>Table 1.07.15:  Gross Domestic Product Growth rate by expenditure approch at Constant prices (base year 2010) for the period 2010 - 2025**</v>
      </c>
      <c r="L20" s="429"/>
      <c r="M20" s="429"/>
      <c r="N20" s="429"/>
      <c r="O20" s="429"/>
      <c r="P20" s="429"/>
      <c r="Q20" s="429"/>
      <c r="R20" s="429"/>
      <c r="S20" s="429"/>
      <c r="T20" s="429"/>
      <c r="U20" s="429"/>
    </row>
    <row r="21" spans="2:22" ht="48" customHeight="1">
      <c r="B21" s="389" t="str">
        <f>'13-16'!B48</f>
        <v xml:space="preserve"> جدول 1.07.16: الناتج المحلي الإجمالي بنهج الانفاق بالأسعار الثابتة (سنة الأساس 2010)  للفترة 2010 - 2025**</v>
      </c>
      <c r="C21" s="390" t="s">
        <v>503</v>
      </c>
      <c r="D21" s="391" t="str">
        <f>'13-16'!B49</f>
        <v>Table 1.07.16: Gross Domestic Product by expenditure approch at Constant prices (base year 2010) for the period 2010 - 2025**</v>
      </c>
      <c r="L21" s="426"/>
      <c r="M21" s="426"/>
      <c r="N21" s="426"/>
      <c r="O21" s="426"/>
      <c r="P21" s="426"/>
      <c r="Q21" s="426"/>
      <c r="R21" s="426"/>
      <c r="S21" s="426"/>
      <c r="T21" s="426"/>
      <c r="U21" s="426"/>
      <c r="V21" s="426"/>
    </row>
    <row r="22" spans="2:22" ht="48" customHeight="1">
      <c r="B22" s="117" t="str">
        <f>'17-24'!B3</f>
        <v>جدول 1.07.17: قيمة الإنتاج حسب القطاعات / الأنشطة الاقتصادية للفترة 2010 - 2025**</v>
      </c>
      <c r="C22" s="231" t="s">
        <v>504</v>
      </c>
      <c r="D22" s="232" t="str">
        <f>'17-24'!B4</f>
        <v>Table 1.07.17: Production By Economic activites/Sectors for the period 2010 - 2025**</v>
      </c>
      <c r="L22" s="427"/>
      <c r="M22" s="427"/>
      <c r="N22" s="427"/>
      <c r="O22" s="427"/>
      <c r="P22" s="427"/>
      <c r="Q22" s="427"/>
      <c r="R22" s="427"/>
      <c r="S22" s="427"/>
      <c r="T22" s="427"/>
      <c r="U22" s="427"/>
      <c r="V22" s="427"/>
    </row>
    <row r="23" spans="2:22" ht="48" customHeight="1">
      <c r="B23" s="117" t="str">
        <f>'17-24'!C31</f>
        <v>جدول 1.07.18: الاستهلاك الوسيط حسب القطاعات / الأنشطة الاقتصادية  للفترة 2010 - 2025**</v>
      </c>
      <c r="C23" s="231" t="s">
        <v>505</v>
      </c>
      <c r="D23" s="232" t="str">
        <f>'17-24'!C32</f>
        <v>Table 1.07.18: Intermediat Consumption By Economic activites/Sectors for the period 2010 - 2025**</v>
      </c>
      <c r="E23" s="126"/>
      <c r="F23" s="126"/>
      <c r="G23" s="126"/>
      <c r="L23" s="426"/>
      <c r="M23" s="426"/>
      <c r="N23" s="426"/>
      <c r="O23" s="426"/>
      <c r="P23" s="426"/>
      <c r="Q23" s="426"/>
      <c r="R23" s="426"/>
      <c r="S23" s="426"/>
      <c r="T23" s="426"/>
      <c r="U23" s="426"/>
      <c r="V23" s="426"/>
    </row>
    <row r="24" spans="2:22" ht="48" customHeight="1">
      <c r="B24" s="117" t="str">
        <f>'17-24'!B59</f>
        <v>جدول 1.07.19: تعويضات المشتغلين حسب القطاعات/ الأنشطة الاقتصادية للفترة 2010 - 2025**</v>
      </c>
      <c r="C24" s="231" t="s">
        <v>506</v>
      </c>
      <c r="D24" s="232" t="str">
        <f>'17-24'!B60</f>
        <v>Table 1.07.19: Compensation of Employees By Economic activites/Sectors for the period 2010 - 2025**</v>
      </c>
      <c r="E24" s="127"/>
      <c r="F24" s="127"/>
      <c r="G24" s="127"/>
      <c r="L24" s="427"/>
      <c r="M24" s="427"/>
      <c r="N24" s="427"/>
      <c r="O24" s="427"/>
      <c r="P24" s="427"/>
      <c r="Q24" s="427"/>
      <c r="R24" s="427"/>
      <c r="S24" s="427"/>
      <c r="T24" s="427"/>
      <c r="U24" s="427"/>
      <c r="V24" s="427"/>
    </row>
    <row r="25" spans="2:22" ht="48" customHeight="1">
      <c r="B25" s="117" t="str">
        <f>'17-24'!B87</f>
        <v>جدول 1.07.20: اجمالي تكوين رأس المال حسب القطاعات / الأنشطة الاقتصادية للفترة 2010 - 2025**</v>
      </c>
      <c r="C25" s="231" t="s">
        <v>507</v>
      </c>
      <c r="D25" s="232" t="str">
        <f>'17-24'!B88</f>
        <v>Table 1.07.20: Gross Capital Formation By Economic activites/Sectors for the period 2010 - 2025**</v>
      </c>
      <c r="E25" s="126"/>
      <c r="F25" s="126"/>
      <c r="G25" s="126"/>
      <c r="L25" s="426"/>
      <c r="M25" s="426"/>
      <c r="N25" s="426"/>
      <c r="O25" s="426"/>
      <c r="P25" s="426"/>
      <c r="Q25" s="426"/>
      <c r="R25" s="426"/>
      <c r="S25" s="426"/>
      <c r="T25" s="426"/>
      <c r="U25" s="426"/>
      <c r="V25" s="426"/>
    </row>
    <row r="26" spans="2:22" ht="48" customHeight="1">
      <c r="B26" s="117" t="str">
        <f>'17-24'!B115</f>
        <v>جدول 1.07.21: قيمة الإنتاج حسب القطاعات/ الأنشطة الاقتصادية للفترة 2010 - 2025**</v>
      </c>
      <c r="C26" s="231" t="s">
        <v>508</v>
      </c>
      <c r="D26" s="232" t="str">
        <f>'17-24'!B116</f>
        <v>Table 1.07.21: Production By Economic activites/Sectors for the period 2010 - 2025**</v>
      </c>
      <c r="E26" s="127"/>
      <c r="F26" s="127"/>
      <c r="G26" s="127"/>
      <c r="L26" s="427"/>
      <c r="M26" s="427"/>
      <c r="N26" s="427"/>
      <c r="O26" s="427"/>
      <c r="P26" s="427"/>
      <c r="Q26" s="427"/>
      <c r="R26" s="427"/>
      <c r="S26" s="427"/>
      <c r="T26" s="427"/>
      <c r="U26" s="427"/>
      <c r="V26" s="427"/>
    </row>
    <row r="27" spans="2:22" ht="48" customHeight="1">
      <c r="B27" s="117" t="str">
        <f>'17-24'!C144</f>
        <v>جدول 1.07.22: الاستهلاك الوسيط حسب القطاعات / الأنشطة الاقتصادية للفترة 2010 - 2025**</v>
      </c>
      <c r="C27" s="231" t="s">
        <v>509</v>
      </c>
      <c r="D27" s="232" t="str">
        <f>'17-24'!C145</f>
        <v>Table 1.07.22 : Intermediat Consumption By Economic activites/Sectors for the period 2010 - 2025**</v>
      </c>
      <c r="L27" s="426"/>
      <c r="M27" s="426"/>
      <c r="N27" s="426"/>
      <c r="O27" s="426"/>
      <c r="P27" s="426"/>
      <c r="Q27" s="426"/>
      <c r="R27" s="426"/>
      <c r="S27" s="426"/>
      <c r="T27" s="426"/>
      <c r="U27" s="426"/>
      <c r="V27" s="426"/>
    </row>
    <row r="28" spans="2:22" ht="48" customHeight="1">
      <c r="B28" s="117" t="str">
        <f>'17-24'!B173</f>
        <v>جدول 1.07.23: تعويضات المشتغلين حسب القطاعات/ الأنشطة الاقتصادية للفترة 2010 - 2025**</v>
      </c>
      <c r="C28" s="231" t="s">
        <v>510</v>
      </c>
      <c r="D28" s="232" t="str">
        <f>'17-24'!B174</f>
        <v>Table 1.07.23: Compensation of Employees By Economic activites/Sectors for the period 2010 - 2025**</v>
      </c>
      <c r="L28" s="427"/>
      <c r="M28" s="427"/>
      <c r="N28" s="427"/>
      <c r="O28" s="427"/>
      <c r="P28" s="427"/>
      <c r="Q28" s="427"/>
      <c r="R28" s="427"/>
      <c r="S28" s="427"/>
      <c r="T28" s="427"/>
      <c r="U28" s="427"/>
      <c r="V28" s="427"/>
    </row>
    <row r="29" spans="2:22" ht="48" customHeight="1">
      <c r="B29" s="389" t="str">
        <f>'17-24'!B201</f>
        <v>جدول 1.07.24: اجمالي تكوين رأس المال حسب القطاعات / الأنشطة الاقتصادية للفترة 2010 - 2025**</v>
      </c>
      <c r="C29" s="390" t="s">
        <v>511</v>
      </c>
      <c r="D29" s="391" t="str">
        <f>'17-24'!B202</f>
        <v>Table 1.07.24: Gross Capital Formation By Economic activites/Sectors for the period 2010 - 2025**</v>
      </c>
      <c r="L29" s="426"/>
      <c r="M29" s="426"/>
      <c r="N29" s="426"/>
      <c r="O29" s="426"/>
      <c r="P29" s="426"/>
      <c r="Q29" s="426"/>
      <c r="R29" s="426"/>
      <c r="S29" s="426"/>
      <c r="T29" s="426"/>
      <c r="U29" s="426"/>
      <c r="V29" s="426"/>
    </row>
    <row r="30" spans="2:22" ht="48" customHeight="1">
      <c r="B30" s="117" t="str">
        <f>'25-26'!B3</f>
        <v xml:space="preserve">جدول 1.07.25: حساب السلع والخدمات للفترة 2016 - 2025** </v>
      </c>
      <c r="C30" s="231" t="s">
        <v>512</v>
      </c>
      <c r="D30" s="232" t="str">
        <f>'25-26'!B4</f>
        <v>Table 1.07.25:  Goods and Services Account for the period 2016 - 2025**</v>
      </c>
      <c r="L30" s="427"/>
      <c r="M30" s="427"/>
      <c r="N30" s="427"/>
      <c r="O30" s="427"/>
      <c r="P30" s="427"/>
      <c r="Q30" s="427"/>
      <c r="R30" s="427"/>
      <c r="S30" s="427"/>
      <c r="T30" s="427"/>
      <c r="U30" s="427"/>
      <c r="V30" s="427"/>
    </row>
    <row r="31" spans="2:22" ht="48" customHeight="1">
      <c r="B31" s="117" t="str">
        <f>'25-26'!B23</f>
        <v>جدول 1.07.26: حساب السلع والخدمات للفترة  2016 - 2025**</v>
      </c>
      <c r="C31" s="231" t="s">
        <v>513</v>
      </c>
      <c r="D31" s="232" t="str">
        <f>'25-26'!B24</f>
        <v xml:space="preserve"> Table 1.07.26: Goods and Services Account for the period 2016 - 2025** </v>
      </c>
      <c r="L31" s="426"/>
      <c r="M31" s="426"/>
      <c r="N31" s="426"/>
      <c r="O31" s="426"/>
      <c r="P31" s="426"/>
      <c r="Q31" s="426"/>
      <c r="R31" s="426"/>
      <c r="S31" s="426"/>
      <c r="T31" s="426"/>
      <c r="U31" s="426"/>
      <c r="V31" s="426"/>
    </row>
    <row r="32" spans="2:22" ht="48" customHeight="1">
      <c r="B32" s="117" t="str">
        <f>'25-26(c)'!B3</f>
        <v xml:space="preserve">جدول 1.07.25: حساب السلع والخدمات للفترة 2010 - 2016 </v>
      </c>
      <c r="C32" s="231" t="s">
        <v>512</v>
      </c>
      <c r="D32" s="232" t="str">
        <f>'25-26(c)'!B4</f>
        <v xml:space="preserve">Table 1.07.25:  Goods and Services Account for the period 2010 - 2016 </v>
      </c>
      <c r="L32" s="427"/>
      <c r="M32" s="427"/>
      <c r="N32" s="427"/>
      <c r="O32" s="427"/>
      <c r="P32" s="427"/>
      <c r="Q32" s="427"/>
      <c r="R32" s="427"/>
      <c r="S32" s="427"/>
      <c r="T32" s="427"/>
      <c r="U32" s="427"/>
      <c r="V32" s="427"/>
    </row>
    <row r="33" spans="2:23" ht="48" customHeight="1">
      <c r="B33" s="389" t="str">
        <f>'25-26(c)'!B21</f>
        <v>جدول 1.07.26: حساب السلع والخدمات للفترة  2010 - 2016</v>
      </c>
      <c r="C33" s="390" t="s">
        <v>513</v>
      </c>
      <c r="D33" s="391" t="str">
        <f>'25-26(c)'!B22</f>
        <v xml:space="preserve"> Table 1.07.26: Goods and Services Account for the period 2010 - 2016 </v>
      </c>
      <c r="L33" s="428"/>
      <c r="M33" s="428"/>
      <c r="N33" s="428"/>
      <c r="O33" s="428"/>
      <c r="P33" s="428"/>
      <c r="Q33" s="428"/>
      <c r="R33" s="428"/>
      <c r="S33" s="428"/>
      <c r="T33" s="428"/>
      <c r="U33" s="428"/>
      <c r="V33" s="428"/>
    </row>
    <row r="34" spans="2:23" ht="48" customHeight="1">
      <c r="B34" s="117" t="str">
        <f>'27-31'!B3</f>
        <v xml:space="preserve">جدول 1.07.27: المتغيرات الاقتصادية الرئيسية لدولة الإمارات العربية المتحدة للفترة 2010 - 2025** </v>
      </c>
      <c r="C34" s="231" t="s">
        <v>514</v>
      </c>
      <c r="D34" s="232" t="str">
        <f>'27-31'!B4</f>
        <v>Table 1.07.27: United Arab Emirates Main Economic Variables for the period 2010 - 2025**</v>
      </c>
      <c r="L34" s="425"/>
      <c r="M34" s="425"/>
      <c r="N34" s="425"/>
      <c r="O34" s="425"/>
      <c r="P34" s="425"/>
      <c r="Q34" s="425"/>
      <c r="R34" s="425"/>
      <c r="S34" s="425"/>
      <c r="T34" s="425"/>
      <c r="U34" s="425"/>
      <c r="V34" s="425"/>
    </row>
    <row r="35" spans="2:23" ht="48" customHeight="1">
      <c r="B35" s="117" t="str">
        <f>'27-31'!B30</f>
        <v xml:space="preserve">جدول 1.07.28: حصة الفرد من المؤشرات الاقتصادية الرئيسية  لدولة الإمارات العربية المتحدة للفترة 2010 - 2025** </v>
      </c>
      <c r="C35" s="231" t="s">
        <v>515</v>
      </c>
      <c r="D35" s="232" t="str">
        <f>'27-31'!B31</f>
        <v xml:space="preserve">Table 1.07.28 : U.A.E. Main Economic Indicators Per Capita for the period 2010 - 2025** </v>
      </c>
      <c r="L35" s="428"/>
      <c r="M35" s="428"/>
      <c r="N35" s="428"/>
      <c r="O35" s="428"/>
      <c r="P35" s="428"/>
      <c r="Q35" s="428"/>
      <c r="R35" s="428"/>
      <c r="S35" s="428"/>
      <c r="T35" s="428"/>
      <c r="U35" s="428"/>
      <c r="V35" s="428"/>
    </row>
    <row r="36" spans="2:23" ht="48" customHeight="1">
      <c r="B36" s="117" t="str">
        <f>'27-31'!B50</f>
        <v xml:space="preserve">جدول 1.07.29: معدل نمو المتغيرات الاقتصادية الرئيسية لدولة الإمارات العربية المتحدة للفترة 2010 - 2025** </v>
      </c>
      <c r="C36" s="231" t="s">
        <v>516</v>
      </c>
      <c r="D36" s="232" t="str">
        <f>'27-31'!B51</f>
        <v>Table 1.07.29: Growth Rate of UAE Main Economic Variables for the period 2010 - 2025**</v>
      </c>
      <c r="L36" s="425"/>
      <c r="M36" s="425"/>
      <c r="N36" s="425"/>
      <c r="O36" s="425"/>
      <c r="P36" s="425"/>
      <c r="Q36" s="425"/>
      <c r="R36" s="425"/>
      <c r="S36" s="425"/>
      <c r="T36" s="425"/>
      <c r="U36" s="425"/>
      <c r="V36" s="425"/>
    </row>
    <row r="37" spans="2:23" ht="48" customHeight="1">
      <c r="B37" s="117" t="str">
        <f>'27-31'!B77</f>
        <v xml:space="preserve">جدول 1.07.30: المتغيرات الاقتصادية الرئيسية لدولة الإمارات العربية المتحدة للفترة  2010 - 2025** </v>
      </c>
      <c r="C37" s="231" t="s">
        <v>517</v>
      </c>
      <c r="D37" s="232" t="str">
        <f>'27-31'!B78</f>
        <v xml:space="preserve">Table 1.07.30: United Arab Emirates Main Economic Variables for the period 2010 - 2025** </v>
      </c>
      <c r="M37" s="423"/>
      <c r="N37" s="423"/>
      <c r="O37" s="423"/>
      <c r="P37" s="423"/>
      <c r="Q37" s="423"/>
      <c r="R37" s="423"/>
      <c r="S37" s="423"/>
    </row>
    <row r="38" spans="2:23" ht="48" customHeight="1">
      <c r="B38" s="389" t="str">
        <f>'27-31'!B104</f>
        <v xml:space="preserve">جدول 1.07.31: حصة الفرد من المؤشرات الاقتصادية الرئيسية  لدولة الإمارات العربية المتحدة للفترة 2010 - 2025** </v>
      </c>
      <c r="C38" s="390" t="s">
        <v>518</v>
      </c>
      <c r="D38" s="391" t="str">
        <f>'27-31'!B105</f>
        <v xml:space="preserve">Table 1.07.31: U.A.E Main Economic Indicators Per Capita for the period 2010 - 2025** </v>
      </c>
      <c r="M38" s="424"/>
      <c r="N38" s="424"/>
      <c r="O38" s="424"/>
      <c r="P38" s="424"/>
      <c r="Q38" s="424"/>
      <c r="R38" s="424"/>
      <c r="S38" s="424"/>
    </row>
    <row r="39" spans="2:23" ht="48" customHeight="1">
      <c r="B39" s="117" t="str">
        <f>'32-34'!B3</f>
        <v>جدول 1.07.32.إجمالي إيرادات ونفقات الحكومة العامة للفترة 2010 - 2025*</v>
      </c>
      <c r="C39" s="231" t="s">
        <v>519</v>
      </c>
      <c r="D39" s="232" t="str">
        <f>'32-34'!B4</f>
        <v xml:space="preserve"> Table 1.07.32 : Total General Government Revenues and Expenditure for the period 2010 - 2025*</v>
      </c>
      <c r="N39" s="419"/>
      <c r="O39" s="419"/>
      <c r="P39" s="419"/>
      <c r="Q39" s="419"/>
      <c r="R39" s="419"/>
      <c r="S39" s="419"/>
      <c r="T39" s="419"/>
      <c r="U39" s="419"/>
      <c r="V39" s="419"/>
      <c r="W39" s="419"/>
    </row>
    <row r="40" spans="2:23" ht="48" customHeight="1">
      <c r="B40" s="117" t="str">
        <f>'32-34'!B13</f>
        <v>جدول 1.07.33: إيرادات الحكومة العامة  للفترة 2010 - 2025*</v>
      </c>
      <c r="C40" s="231" t="s">
        <v>520</v>
      </c>
      <c r="D40" s="232" t="str">
        <f>'32-34'!B14</f>
        <v>Table 1.07.33 : General Government  Revenues for the period 2010 - 2025*</v>
      </c>
      <c r="N40" s="420"/>
      <c r="O40" s="420"/>
      <c r="P40" s="420"/>
      <c r="Q40" s="420"/>
      <c r="R40" s="420"/>
      <c r="S40" s="420"/>
      <c r="T40" s="420"/>
      <c r="U40" s="420"/>
      <c r="V40" s="420"/>
      <c r="W40" s="420"/>
    </row>
    <row r="41" spans="2:23" ht="48" customHeight="1">
      <c r="B41" s="117" t="str">
        <f>'32-34'!B25</f>
        <v>جدول 1.07.34: نفقات الحكومة العامة  للفترة 2010 - 2025*</v>
      </c>
      <c r="C41" s="231" t="s">
        <v>521</v>
      </c>
      <c r="D41" s="232" t="str">
        <f>'32-34'!B26</f>
        <v>Table 1.07.34 : General Government Expenditure for the period 2010 - 2025*</v>
      </c>
      <c r="N41" s="421"/>
      <c r="O41" s="421"/>
      <c r="P41" s="421"/>
      <c r="Q41" s="421"/>
      <c r="R41" s="421"/>
      <c r="S41" s="421"/>
      <c r="T41" s="421"/>
      <c r="U41" s="421"/>
      <c r="V41" s="421"/>
      <c r="W41" s="421"/>
    </row>
    <row r="42" spans="2:23" ht="48" customHeight="1">
      <c r="B42" s="117" t="str">
        <f>'35-37'!B3</f>
        <v>جدول 1.07.35.: إجمالي إيرادات ونفقات الحكومة العامة للفترة 2010 - 2025*</v>
      </c>
      <c r="C42" s="415" t="s">
        <v>522</v>
      </c>
      <c r="D42" s="232" t="str">
        <f>'35-37'!B4</f>
        <v xml:space="preserve"> Table 35 : Total General Government Revenues and Expenditure for the period 2010 - 2025*</v>
      </c>
      <c r="N42" s="422"/>
      <c r="O42" s="422"/>
      <c r="P42" s="422"/>
      <c r="Q42" s="422"/>
      <c r="R42" s="422"/>
      <c r="S42" s="422"/>
      <c r="T42" s="422"/>
      <c r="U42" s="422"/>
      <c r="V42" s="422"/>
      <c r="W42" s="422"/>
    </row>
    <row r="43" spans="2:23" ht="48" customHeight="1">
      <c r="B43" s="117" t="str">
        <f>'35-37'!B13</f>
        <v>جدول 1.07.36: إيرادات الحكومة العامة  للفترة 2010 - 2025*</v>
      </c>
      <c r="C43" s="415" t="s">
        <v>524</v>
      </c>
      <c r="D43" s="232" t="str">
        <f>'35-37'!B14</f>
        <v>Table 1.07.36 : General Government  Revenues for the periods  2010 - 2025*</v>
      </c>
    </row>
    <row r="44" spans="2:23" ht="48" customHeight="1" thickBot="1">
      <c r="B44" s="117" t="str">
        <f>'35-37'!B25</f>
        <v>جدول 1.07.37: نفقات الحكومة العامة  للفترة 2010 - 2025*</v>
      </c>
      <c r="C44" s="415" t="s">
        <v>523</v>
      </c>
      <c r="D44" s="232" t="str">
        <f>'35-37'!B26</f>
        <v>Table 1.07.37 : General Government Expenditure for the period 2010 - 2025*</v>
      </c>
    </row>
    <row r="45" spans="2:23" ht="25.15" customHeight="1">
      <c r="B45" s="408"/>
      <c r="C45" s="409"/>
      <c r="D45" s="410"/>
    </row>
    <row r="47" spans="2:23" ht="25.15" customHeight="1">
      <c r="B47" s="235"/>
      <c r="C47" s="235"/>
      <c r="D47" s="235"/>
    </row>
    <row r="48" spans="2:23" ht="25.15" customHeight="1">
      <c r="B48" s="235"/>
      <c r="C48" s="235"/>
      <c r="D48" s="235"/>
    </row>
    <row r="49" spans="2:4" ht="25.15" customHeight="1">
      <c r="B49" s="235"/>
      <c r="C49" s="235"/>
      <c r="D49" s="235"/>
    </row>
    <row r="50" spans="2:4" ht="25.15" customHeight="1">
      <c r="B50" s="235"/>
      <c r="C50" s="235"/>
      <c r="D50" s="235"/>
    </row>
    <row r="51" spans="2:4" ht="25.15" customHeight="1">
      <c r="B51" s="235"/>
      <c r="C51" s="235"/>
      <c r="D51" s="235"/>
    </row>
    <row r="52" spans="2:4" ht="25.15" customHeight="1">
      <c r="B52" s="235"/>
      <c r="C52" s="235"/>
      <c r="D52" s="235"/>
    </row>
    <row r="53" spans="2:4" ht="25.15" customHeight="1">
      <c r="B53" s="235"/>
      <c r="C53" s="235"/>
      <c r="D53" s="235"/>
    </row>
  </sheetData>
  <mergeCells count="36">
    <mergeCell ref="M5:W5"/>
    <mergeCell ref="B3:D3"/>
    <mergeCell ref="M3:V3"/>
    <mergeCell ref="B4:D4"/>
    <mergeCell ref="M4:W4"/>
    <mergeCell ref="B2:D2"/>
    <mergeCell ref="L24:V24"/>
    <mergeCell ref="M6:W6"/>
    <mergeCell ref="M7:W7"/>
    <mergeCell ref="M8:W8"/>
    <mergeCell ref="M9:W9"/>
    <mergeCell ref="M10:W10"/>
    <mergeCell ref="M11:W11"/>
    <mergeCell ref="L19:U19"/>
    <mergeCell ref="L20:U20"/>
    <mergeCell ref="L21:V21"/>
    <mergeCell ref="L22:V22"/>
    <mergeCell ref="L23:V23"/>
    <mergeCell ref="L36:V36"/>
    <mergeCell ref="L25:V25"/>
    <mergeCell ref="L26:V26"/>
    <mergeCell ref="L27:V27"/>
    <mergeCell ref="L28:V28"/>
    <mergeCell ref="L29:V29"/>
    <mergeCell ref="L30:V30"/>
    <mergeCell ref="L31:V31"/>
    <mergeCell ref="L32:V32"/>
    <mergeCell ref="L33:V33"/>
    <mergeCell ref="L34:V34"/>
    <mergeCell ref="L35:V35"/>
    <mergeCell ref="N39:W39"/>
    <mergeCell ref="N40:W40"/>
    <mergeCell ref="N41:W41"/>
    <mergeCell ref="N42:W42"/>
    <mergeCell ref="M37:S37"/>
    <mergeCell ref="M38:S38"/>
  </mergeCells>
  <pageMargins left="0.7" right="0.7" top="0.75" bottom="0.75" header="0.3" footer="0.3"/>
  <pageSetup paperSize="9" scale="39" orientation="landscape"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S123"/>
  <sheetViews>
    <sheetView showGridLines="0" rightToLeft="1" zoomScale="70" zoomScaleNormal="70" zoomScaleSheetLayoutView="80" workbookViewId="0">
      <selection activeCell="A2" sqref="A2"/>
    </sheetView>
  </sheetViews>
  <sheetFormatPr defaultColWidth="9.28515625" defaultRowHeight="25.15" customHeight="1"/>
  <cols>
    <col min="1" max="1" width="9.28515625" style="107"/>
    <col min="2" max="2" width="43.42578125" style="107" customWidth="1"/>
    <col min="3" max="18" width="13.7109375" style="108" customWidth="1"/>
    <col min="19" max="19" width="53.7109375" style="108" customWidth="1"/>
    <col min="20" max="16384" width="9.28515625" style="107"/>
  </cols>
  <sheetData>
    <row r="1" spans="2:19" ht="48" customHeight="1"/>
    <row r="2" spans="2:19" ht="69" customHeight="1">
      <c r="B2" s="477" t="s">
        <v>528</v>
      </c>
      <c r="C2" s="478"/>
      <c r="D2" s="478"/>
      <c r="E2" s="478"/>
      <c r="F2" s="478"/>
      <c r="G2" s="478"/>
      <c r="H2" s="478"/>
      <c r="I2" s="478"/>
      <c r="J2" s="478"/>
      <c r="K2" s="478"/>
      <c r="L2" s="478"/>
      <c r="M2" s="478"/>
      <c r="N2" s="478"/>
      <c r="O2" s="478"/>
      <c r="P2" s="478"/>
      <c r="Q2" s="478"/>
      <c r="R2" s="478"/>
      <c r="S2" s="478"/>
    </row>
    <row r="3" spans="2:19" ht="25.15" customHeight="1">
      <c r="B3" s="466" t="s">
        <v>465</v>
      </c>
      <c r="C3" s="466"/>
      <c r="D3" s="466"/>
      <c r="E3" s="466"/>
      <c r="F3" s="466"/>
      <c r="G3" s="466"/>
      <c r="H3" s="466"/>
      <c r="I3" s="466"/>
      <c r="J3" s="466"/>
      <c r="K3" s="466"/>
      <c r="L3" s="466"/>
      <c r="M3" s="466"/>
      <c r="N3" s="466"/>
      <c r="O3" s="466"/>
      <c r="P3" s="466"/>
      <c r="Q3" s="466"/>
      <c r="R3" s="466"/>
      <c r="S3" s="466"/>
    </row>
    <row r="4" spans="2:19" ht="25.15" customHeight="1">
      <c r="B4" s="467" t="s">
        <v>466</v>
      </c>
      <c r="C4" s="467"/>
      <c r="D4" s="467"/>
      <c r="E4" s="467"/>
      <c r="F4" s="467"/>
      <c r="G4" s="467"/>
      <c r="H4" s="467"/>
      <c r="I4" s="467"/>
      <c r="J4" s="467"/>
      <c r="K4" s="467"/>
      <c r="L4" s="467"/>
      <c r="M4" s="467"/>
      <c r="N4" s="467"/>
      <c r="O4" s="467"/>
      <c r="P4" s="467"/>
      <c r="Q4" s="467"/>
      <c r="R4" s="467"/>
      <c r="S4" s="467"/>
    </row>
    <row r="5" spans="2:19" ht="25.15" customHeight="1">
      <c r="B5" s="273"/>
      <c r="C5"/>
      <c r="D5"/>
      <c r="E5"/>
      <c r="F5"/>
      <c r="G5"/>
      <c r="H5"/>
      <c r="I5"/>
      <c r="J5"/>
      <c r="K5"/>
      <c r="L5"/>
      <c r="M5"/>
      <c r="N5"/>
      <c r="O5"/>
      <c r="P5"/>
      <c r="Q5"/>
      <c r="R5"/>
      <c r="S5" s="149" t="s">
        <v>207</v>
      </c>
    </row>
    <row r="6" spans="2:19" ht="25.15" customHeight="1">
      <c r="B6" s="177" t="s">
        <v>1</v>
      </c>
      <c r="C6" s="55">
        <v>2010</v>
      </c>
      <c r="D6" s="55">
        <v>2011</v>
      </c>
      <c r="E6" s="55">
        <v>2012</v>
      </c>
      <c r="F6" s="55">
        <v>2013</v>
      </c>
      <c r="G6" s="55">
        <v>2014</v>
      </c>
      <c r="H6" s="55">
        <v>2015</v>
      </c>
      <c r="I6" s="55">
        <v>2016</v>
      </c>
      <c r="J6" s="55">
        <v>2017</v>
      </c>
      <c r="K6" s="55">
        <v>2018</v>
      </c>
      <c r="L6" s="55">
        <v>2019</v>
      </c>
      <c r="M6" s="55">
        <v>2020</v>
      </c>
      <c r="N6" s="55">
        <v>2021</v>
      </c>
      <c r="O6" s="55">
        <v>2022</v>
      </c>
      <c r="P6" s="55">
        <v>2023</v>
      </c>
      <c r="Q6" s="55" t="s">
        <v>368</v>
      </c>
      <c r="R6" s="55" t="s">
        <v>404</v>
      </c>
      <c r="S6" s="55" t="s">
        <v>17</v>
      </c>
    </row>
    <row r="7" spans="2:19" ht="25.15" customHeight="1">
      <c r="B7" s="17" t="s">
        <v>84</v>
      </c>
      <c r="C7" s="275">
        <v>6938.3630000000003</v>
      </c>
      <c r="D7" s="275">
        <v>7199.4234999999999</v>
      </c>
      <c r="E7" s="275">
        <v>7497.1184999999996</v>
      </c>
      <c r="F7" s="275">
        <v>7831.8469999999998</v>
      </c>
      <c r="G7" s="275">
        <v>8236.8744999999999</v>
      </c>
      <c r="H7" s="275">
        <v>8674.6329999999998</v>
      </c>
      <c r="I7" s="275">
        <v>9030.8729999999996</v>
      </c>
      <c r="J7" s="275">
        <v>9234.3269999999993</v>
      </c>
      <c r="K7" s="275">
        <v>9346.8700000000008</v>
      </c>
      <c r="L7" s="275">
        <v>9377.8474999999999</v>
      </c>
      <c r="M7" s="275">
        <v>9448.5239999999994</v>
      </c>
      <c r="N7" s="275">
        <v>9789.0480000000007</v>
      </c>
      <c r="O7" s="275">
        <v>10242.086499999999</v>
      </c>
      <c r="P7" s="275">
        <v>10642.081</v>
      </c>
      <c r="Q7" s="275">
        <v>11027.129000000001</v>
      </c>
      <c r="R7" s="275">
        <v>11346</v>
      </c>
      <c r="S7" s="18" t="s">
        <v>161</v>
      </c>
    </row>
    <row r="8" spans="2:19" ht="25.15" customHeight="1">
      <c r="B8" s="17" t="s">
        <v>16</v>
      </c>
      <c r="C8" s="63">
        <f>'1-4'!D25</f>
        <v>1130161.7314600295</v>
      </c>
      <c r="D8" s="63">
        <f>'1-4'!E25</f>
        <v>1354715.6260519</v>
      </c>
      <c r="E8" s="63">
        <f>'1-4'!F25</f>
        <v>1442534.3744594217</v>
      </c>
      <c r="F8" s="63">
        <f>'1-4'!G25</f>
        <v>1504375.5905493856</v>
      </c>
      <c r="G8" s="63">
        <f>'1-4'!H25</f>
        <v>1560576.8307252235</v>
      </c>
      <c r="H8" s="63">
        <f>'1-4'!I25</f>
        <v>1402796.3653150527</v>
      </c>
      <c r="I8" s="63">
        <f>'1-4'!J25</f>
        <v>1401856.4415626549</v>
      </c>
      <c r="J8" s="63">
        <f>'1-4'!K25</f>
        <v>1481358.1844129192</v>
      </c>
      <c r="K8" s="63">
        <f>'1-4'!L25</f>
        <v>1617956.5726293596</v>
      </c>
      <c r="L8" s="63">
        <f>'1-4'!M25</f>
        <v>1593594.0270780909</v>
      </c>
      <c r="M8" s="63">
        <f>'1-4'!N25</f>
        <v>1311676.5996643975</v>
      </c>
      <c r="N8" s="63">
        <f>'1-4'!O25</f>
        <v>1551415.5735174199</v>
      </c>
      <c r="O8" s="63">
        <f>'1-4'!P25</f>
        <v>1878128.9596388109</v>
      </c>
      <c r="P8" s="63">
        <f>'1-4'!Q25</f>
        <v>1919330.280703133</v>
      </c>
      <c r="Q8" s="63">
        <f>'1-4'!R25</f>
        <v>2133572.5117975734</v>
      </c>
      <c r="R8" s="63">
        <f>'1-4'!S25</f>
        <v>2256377.9912810912</v>
      </c>
      <c r="S8" s="18" t="s">
        <v>89</v>
      </c>
    </row>
    <row r="9" spans="2:19" ht="25.15" customHeight="1">
      <c r="B9" s="17" t="s">
        <v>181</v>
      </c>
      <c r="C9" s="63">
        <f>'1-4'!D26</f>
        <v>802941.41714361147</v>
      </c>
      <c r="D9" s="63">
        <f>'1-4'!E26</f>
        <v>858939.94374520786</v>
      </c>
      <c r="E9" s="63">
        <f>'1-4'!F26</f>
        <v>911440.39612149226</v>
      </c>
      <c r="F9" s="63">
        <f>'1-4'!G26</f>
        <v>981991.70731073292</v>
      </c>
      <c r="G9" s="63">
        <f>'1-4'!H26</f>
        <v>1061207.1311367226</v>
      </c>
      <c r="H9" s="63">
        <f>'1-4'!I26</f>
        <v>1119383.8082378865</v>
      </c>
      <c r="I9" s="63">
        <f>'1-4'!J26</f>
        <v>1151527.2691343653</v>
      </c>
      <c r="J9" s="63">
        <f>'1-4'!K26</f>
        <v>1192875.3632050625</v>
      </c>
      <c r="K9" s="63">
        <f>'1-4'!L26</f>
        <v>1216612.1747414831</v>
      </c>
      <c r="L9" s="63">
        <f>'1-4'!M26</f>
        <v>1247757.2116067603</v>
      </c>
      <c r="M9" s="63">
        <f>'1-4'!N26</f>
        <v>1090079.6308565659</v>
      </c>
      <c r="N9" s="63">
        <f>'1-4'!O26</f>
        <v>1185281.0421042757</v>
      </c>
      <c r="O9" s="63">
        <f>'1-4'!P26</f>
        <v>1329730.4517041715</v>
      </c>
      <c r="P9" s="63">
        <f>'1-4'!Q26</f>
        <v>1468958.3411232871</v>
      </c>
      <c r="Q9" s="63">
        <f>'1-4'!R26</f>
        <v>1693079.7769614903</v>
      </c>
      <c r="R9" s="63">
        <f>'1-4'!S26</f>
        <v>1842793.6643858091</v>
      </c>
      <c r="S9" s="18" t="s">
        <v>314</v>
      </c>
    </row>
    <row r="10" spans="2:19" ht="25.15" customHeight="1">
      <c r="B10" s="17" t="s">
        <v>369</v>
      </c>
      <c r="C10" s="113">
        <f>'5-8'!D25</f>
        <v>1130161.7399666209</v>
      </c>
      <c r="D10" s="113">
        <f>'5-8'!E25</f>
        <v>1206295.2175707775</v>
      </c>
      <c r="E10" s="113">
        <f>'5-8'!F25</f>
        <v>1262789.1159026474</v>
      </c>
      <c r="F10" s="113">
        <f>'5-8'!G25</f>
        <v>1324898.7746483248</v>
      </c>
      <c r="G10" s="113">
        <f>'5-8'!H25</f>
        <v>1386280.2465899787</v>
      </c>
      <c r="H10" s="113">
        <f>'5-8'!I25</f>
        <v>1484535.1634332382</v>
      </c>
      <c r="I10" s="113">
        <f>'5-8'!J25</f>
        <v>1568528.7002969775</v>
      </c>
      <c r="J10" s="113">
        <f>'5-8'!K25</f>
        <v>1551880.7892752942</v>
      </c>
      <c r="K10" s="113">
        <f>'5-8'!L25</f>
        <v>1575736.3991606117</v>
      </c>
      <c r="L10" s="113">
        <f>'5-8'!M25</f>
        <v>1595768.5974228408</v>
      </c>
      <c r="M10" s="113">
        <f>'5-8'!N25</f>
        <v>1457041.5133935744</v>
      </c>
      <c r="N10" s="113">
        <f>'5-8'!O25</f>
        <v>1523377.7198294317</v>
      </c>
      <c r="O10" s="113">
        <f>'5-8'!P25</f>
        <v>1637852.3063681794</v>
      </c>
      <c r="P10" s="113">
        <f>'5-8'!Q25</f>
        <v>1708298.5694876979</v>
      </c>
      <c r="Q10" s="113">
        <f>'5-8'!R25</f>
        <v>1820381.1334113965</v>
      </c>
      <c r="R10" s="113">
        <f>'5-8'!S25</f>
        <v>1933869.1540222508</v>
      </c>
      <c r="S10" s="18" t="s">
        <v>315</v>
      </c>
    </row>
    <row r="11" spans="2:19" ht="25.15" customHeight="1">
      <c r="B11" s="63" t="s">
        <v>160</v>
      </c>
      <c r="C11" s="63">
        <v>1129850</v>
      </c>
      <c r="D11" s="63">
        <v>1355210</v>
      </c>
      <c r="E11" s="63">
        <v>1443630</v>
      </c>
      <c r="F11" s="63">
        <v>1506080</v>
      </c>
      <c r="G11" s="63">
        <v>1563000</v>
      </c>
      <c r="H11" s="63">
        <v>1409200</v>
      </c>
      <c r="I11" s="63">
        <v>1409560</v>
      </c>
      <c r="J11" s="63">
        <v>1491560</v>
      </c>
      <c r="K11" s="63">
        <v>1623190</v>
      </c>
      <c r="L11" s="63">
        <v>1601170</v>
      </c>
      <c r="M11" s="63">
        <v>1304780</v>
      </c>
      <c r="N11" s="63">
        <v>1548720</v>
      </c>
      <c r="O11" s="63">
        <v>1878330</v>
      </c>
      <c r="P11" s="63">
        <v>1973081.6124497759</v>
      </c>
      <c r="Q11" s="63">
        <v>2192391.2289309739</v>
      </c>
      <c r="R11" s="63">
        <v>2381742.5699846046</v>
      </c>
      <c r="S11" s="18" t="s">
        <v>90</v>
      </c>
    </row>
    <row r="12" spans="2:19" ht="25.15" customHeight="1">
      <c r="B12" s="17" t="s">
        <v>316</v>
      </c>
      <c r="C12" s="63">
        <v>1077739.8</v>
      </c>
      <c r="D12" s="63">
        <v>1301377.8</v>
      </c>
      <c r="E12" s="63">
        <v>1390874.4</v>
      </c>
      <c r="F12" s="63">
        <v>1462732.4</v>
      </c>
      <c r="G12" s="63">
        <v>1515027.6</v>
      </c>
      <c r="H12" s="63">
        <v>1356166.5</v>
      </c>
      <c r="I12" s="63">
        <v>1361543.9</v>
      </c>
      <c r="J12" s="63">
        <v>1431743.4</v>
      </c>
      <c r="K12" s="63">
        <v>1557354.3</v>
      </c>
      <c r="L12" s="63">
        <v>1536169.3</v>
      </c>
      <c r="M12" s="63">
        <v>1257312.8999999999</v>
      </c>
      <c r="N12" s="63">
        <v>1497118.3</v>
      </c>
      <c r="O12" s="63">
        <v>1828141.4</v>
      </c>
      <c r="P12" s="63">
        <v>1902907.5124497758</v>
      </c>
      <c r="Q12" s="63">
        <v>2095681.4659571038</v>
      </c>
      <c r="R12" s="63">
        <v>2279942.4650239986</v>
      </c>
      <c r="S12" s="18" t="s">
        <v>91</v>
      </c>
    </row>
    <row r="13" spans="2:19" ht="25.15" customHeight="1">
      <c r="B13" s="63" t="s">
        <v>4</v>
      </c>
      <c r="C13" s="63">
        <v>1058650</v>
      </c>
      <c r="D13" s="63">
        <v>1274310</v>
      </c>
      <c r="E13" s="63">
        <v>1353730</v>
      </c>
      <c r="F13" s="63">
        <v>1409030</v>
      </c>
      <c r="G13" s="63">
        <v>1459300</v>
      </c>
      <c r="H13" s="63">
        <v>1263600</v>
      </c>
      <c r="I13" s="63">
        <v>1265960</v>
      </c>
      <c r="J13" s="63">
        <v>1340260</v>
      </c>
      <c r="K13" s="63">
        <v>1453860</v>
      </c>
      <c r="L13" s="63">
        <v>1427190</v>
      </c>
      <c r="M13" s="63">
        <v>1107880</v>
      </c>
      <c r="N13" s="63">
        <v>1342920</v>
      </c>
      <c r="O13" s="63">
        <v>1652130</v>
      </c>
      <c r="P13" s="63">
        <v>1781814.665997081</v>
      </c>
      <c r="Q13" s="63">
        <v>1984224.7688936142</v>
      </c>
      <c r="R13" s="63">
        <v>2156318.9179478209</v>
      </c>
      <c r="S13" s="18" t="s">
        <v>307</v>
      </c>
    </row>
    <row r="14" spans="2:19" ht="25.15" customHeight="1">
      <c r="B14" s="17" t="s">
        <v>308</v>
      </c>
      <c r="C14" s="63">
        <v>385126.20341689466</v>
      </c>
      <c r="D14" s="63">
        <v>551249.29013411864</v>
      </c>
      <c r="E14" s="63">
        <v>611951.60467440006</v>
      </c>
      <c r="F14" s="63">
        <v>633072.35729046992</v>
      </c>
      <c r="G14" s="63">
        <v>601330.05044329562</v>
      </c>
      <c r="H14" s="63">
        <v>380724.02333299513</v>
      </c>
      <c r="I14" s="63">
        <v>377801.04719989514</v>
      </c>
      <c r="J14" s="63">
        <v>408734.63576875813</v>
      </c>
      <c r="K14" s="63">
        <v>495323.64564465126</v>
      </c>
      <c r="L14" s="63">
        <v>461550.56858400453</v>
      </c>
      <c r="M14" s="63">
        <v>379743.56785045692</v>
      </c>
      <c r="N14" s="63">
        <v>561073.78562983102</v>
      </c>
      <c r="O14" s="63">
        <v>796406.11576255411</v>
      </c>
      <c r="P14" s="63">
        <v>691825.17050568387</v>
      </c>
      <c r="Q14" s="63">
        <v>812232.73733749357</v>
      </c>
      <c r="R14" s="63">
        <v>900764.87714203075</v>
      </c>
      <c r="S14" s="18" t="s">
        <v>317</v>
      </c>
    </row>
    <row r="15" spans="2:19" ht="25.15" customHeight="1">
      <c r="B15" s="17" t="s">
        <v>311</v>
      </c>
      <c r="C15" s="63">
        <f>'9-12'!C7</f>
        <v>673523.79658310534</v>
      </c>
      <c r="D15" s="63">
        <f>'9-12'!D7</f>
        <v>723060.70986588136</v>
      </c>
      <c r="E15" s="63">
        <f>'9-12'!E7</f>
        <v>741778.39532559994</v>
      </c>
      <c r="F15" s="63">
        <f>'9-12'!F7</f>
        <v>775957.64270953008</v>
      </c>
      <c r="G15" s="63">
        <f>'9-12'!G7</f>
        <v>857969.94955670438</v>
      </c>
      <c r="H15" s="63">
        <f>'9-12'!H7</f>
        <v>882875.97666700487</v>
      </c>
      <c r="I15" s="63">
        <f>'9-12'!I7</f>
        <v>888158.95280010486</v>
      </c>
      <c r="J15" s="63">
        <f>'9-12'!J7</f>
        <v>931525.36423124187</v>
      </c>
      <c r="K15" s="63">
        <f>'9-12'!K7</f>
        <v>958536.35435534874</v>
      </c>
      <c r="L15" s="63">
        <f>'9-12'!L7</f>
        <v>965639.43141599547</v>
      </c>
      <c r="M15" s="63">
        <f>'9-12'!M7</f>
        <v>728136.43214954308</v>
      </c>
      <c r="N15" s="63">
        <f>'9-12'!N7</f>
        <v>781846.21437016898</v>
      </c>
      <c r="O15" s="63">
        <f>'9-12'!O7</f>
        <v>855723.88423744589</v>
      </c>
      <c r="P15" s="63">
        <f>'9-12'!P7</f>
        <v>1089989.4954913971</v>
      </c>
      <c r="Q15" s="63">
        <f>'9-12'!Q7</f>
        <v>1171992.0315561206</v>
      </c>
      <c r="R15" s="63">
        <f>'9-12'!R7</f>
        <v>1255554.0408057901</v>
      </c>
      <c r="S15" s="36" t="s">
        <v>101</v>
      </c>
    </row>
    <row r="16" spans="2:19" ht="25.15" customHeight="1">
      <c r="B16" s="268" t="s">
        <v>187</v>
      </c>
      <c r="C16" s="249">
        <f>'9-12'!C8</f>
        <v>595857.21109687106</v>
      </c>
      <c r="D16" s="249">
        <f>'9-12'!D8</f>
        <v>623698.05323286238</v>
      </c>
      <c r="E16" s="249">
        <f>'9-12'!E8</f>
        <v>638666.80651048059</v>
      </c>
      <c r="F16" s="249">
        <f>'9-12'!F8</f>
        <v>665075.57406755304</v>
      </c>
      <c r="G16" s="249">
        <f>'9-12'!G8</f>
        <v>745995.78830819367</v>
      </c>
      <c r="H16" s="249">
        <f>'9-12'!H8</f>
        <v>765595.9703123651</v>
      </c>
      <c r="I16" s="249">
        <f>'9-12'!I8</f>
        <v>771346.63128091791</v>
      </c>
      <c r="J16" s="249">
        <f>'9-12'!J8</f>
        <v>786946.95101830317</v>
      </c>
      <c r="K16" s="249">
        <f>'9-12'!K8</f>
        <v>813033.6367566688</v>
      </c>
      <c r="L16" s="249">
        <f>'9-12'!L8</f>
        <v>764737.05052247364</v>
      </c>
      <c r="M16" s="249">
        <f>'9-12'!M8</f>
        <v>533315.88231162366</v>
      </c>
      <c r="N16" s="249">
        <f>'9-12'!N8</f>
        <v>559067.47506330884</v>
      </c>
      <c r="O16" s="249">
        <f>'9-12'!O8</f>
        <v>622214.85428131605</v>
      </c>
      <c r="P16" s="249">
        <f>'9-12'!P8</f>
        <v>865059.53602585453</v>
      </c>
      <c r="Q16" s="249">
        <f>'9-12'!Q8</f>
        <v>930936.93439568579</v>
      </c>
      <c r="R16" s="249">
        <f>'9-12'!R8</f>
        <v>996942.13021975441</v>
      </c>
      <c r="S16" s="267" t="s">
        <v>199</v>
      </c>
    </row>
    <row r="17" spans="2:19" ht="25.15" customHeight="1">
      <c r="B17" s="268" t="s">
        <v>198</v>
      </c>
      <c r="C17" s="249">
        <f>'9-12'!C9</f>
        <v>77666.585486234326</v>
      </c>
      <c r="D17" s="249">
        <f>'9-12'!D9</f>
        <v>99362.656633019025</v>
      </c>
      <c r="E17" s="249">
        <f>'9-12'!E9</f>
        <v>103111.58881511932</v>
      </c>
      <c r="F17" s="249">
        <f>'9-12'!F9</f>
        <v>110882.06864197701</v>
      </c>
      <c r="G17" s="249">
        <f>'9-12'!G9</f>
        <v>111974.16124851066</v>
      </c>
      <c r="H17" s="249">
        <f>'9-12'!H9</f>
        <v>117280.00635463977</v>
      </c>
      <c r="I17" s="249">
        <f>'9-12'!I9</f>
        <v>116812.32151918701</v>
      </c>
      <c r="J17" s="249">
        <f>'9-12'!J9</f>
        <v>144578.41321293876</v>
      </c>
      <c r="K17" s="249">
        <f>'9-12'!K9</f>
        <v>145502.71759867997</v>
      </c>
      <c r="L17" s="249">
        <f>'9-12'!L9</f>
        <v>200902.38089352185</v>
      </c>
      <c r="M17" s="249">
        <f>'9-12'!M9</f>
        <v>194820.54983791939</v>
      </c>
      <c r="N17" s="249">
        <f>'9-12'!N9</f>
        <v>222778.73930686014</v>
      </c>
      <c r="O17" s="249">
        <f>'9-12'!O9</f>
        <v>233509.02995612987</v>
      </c>
      <c r="P17" s="249">
        <f>'9-12'!P9</f>
        <v>224929.9594655426</v>
      </c>
      <c r="Q17" s="249">
        <f>'9-12'!Q9</f>
        <v>241055.09716043485</v>
      </c>
      <c r="R17" s="249">
        <f>'9-12'!R9</f>
        <v>258611.91058603566</v>
      </c>
      <c r="S17" s="267" t="s">
        <v>200</v>
      </c>
    </row>
    <row r="18" spans="2:19" ht="25.15" customHeight="1">
      <c r="B18" s="17" t="s">
        <v>212</v>
      </c>
      <c r="C18" s="63">
        <f>'17-24'!D109</f>
        <v>353640.63052994199</v>
      </c>
      <c r="D18" s="63">
        <f>'17-24'!E109</f>
        <v>391454.86315559072</v>
      </c>
      <c r="E18" s="63">
        <f>'17-24'!F109</f>
        <v>343471.92946646234</v>
      </c>
      <c r="F18" s="63">
        <f>'17-24'!G109</f>
        <v>364294.9968541931</v>
      </c>
      <c r="G18" s="63">
        <f>'17-24'!H109</f>
        <v>396187.87947225734</v>
      </c>
      <c r="H18" s="63">
        <f>'17-24'!I109</f>
        <v>326220.31387097132</v>
      </c>
      <c r="I18" s="63">
        <f>'17-24'!J109</f>
        <v>329297.50624964415</v>
      </c>
      <c r="J18" s="63">
        <f>'17-24'!K109</f>
        <v>314832.83915933454</v>
      </c>
      <c r="K18" s="63">
        <f>'17-24'!L109</f>
        <v>319600.2728633153</v>
      </c>
      <c r="L18" s="63">
        <f>'17-24'!M109</f>
        <v>321894.89893751545</v>
      </c>
      <c r="M18" s="63">
        <f>'17-24'!N109</f>
        <v>214888.07817052514</v>
      </c>
      <c r="N18" s="63">
        <f>'17-24'!O109</f>
        <v>265498.12639886222</v>
      </c>
      <c r="O18" s="63">
        <f>'17-24'!P109</f>
        <v>347328.72405736189</v>
      </c>
      <c r="P18" s="63">
        <f>'17-24'!Q109</f>
        <v>403191.07538189192</v>
      </c>
      <c r="Q18" s="63">
        <f>'17-24'!R109</f>
        <v>480306.81415023957</v>
      </c>
      <c r="R18" s="63">
        <f>'17-24'!S109</f>
        <v>540992.85276852653</v>
      </c>
      <c r="S18" s="18" t="s">
        <v>318</v>
      </c>
    </row>
    <row r="19" spans="2:19" ht="25.15" customHeight="1">
      <c r="B19" s="17" t="s">
        <v>100</v>
      </c>
      <c r="C19" s="63">
        <f>'9-12'!C11</f>
        <v>875260</v>
      </c>
      <c r="D19" s="63">
        <f>'9-12'!D11</f>
        <v>1160025</v>
      </c>
      <c r="E19" s="63">
        <f>'9-12'!E11</f>
        <v>1379075</v>
      </c>
      <c r="F19" s="63">
        <f>'9-12'!F11</f>
        <v>1440518</v>
      </c>
      <c r="G19" s="63">
        <f>'9-12'!G11</f>
        <v>1479019</v>
      </c>
      <c r="H19" s="63">
        <f>'9-12'!H11</f>
        <v>1316700</v>
      </c>
      <c r="I19" s="63">
        <f>'9-12'!I11</f>
        <v>1324400</v>
      </c>
      <c r="J19" s="63">
        <f>'9-12'!J11</f>
        <v>1403400</v>
      </c>
      <c r="K19" s="63">
        <f>'9-12'!K11</f>
        <v>1469800</v>
      </c>
      <c r="L19" s="63">
        <f>'9-12'!L11</f>
        <v>1486860</v>
      </c>
      <c r="M19" s="63">
        <f>'9-12'!M11</f>
        <v>1373782.548802502</v>
      </c>
      <c r="N19" s="63">
        <f>'9-12'!N11</f>
        <v>1680701.4227855196</v>
      </c>
      <c r="O19" s="63">
        <f>'9-12'!O11</f>
        <v>2125276.3659714162</v>
      </c>
      <c r="P19" s="63">
        <f>'9-12'!P11</f>
        <v>2130653.0595795694</v>
      </c>
      <c r="Q19" s="63">
        <f>'9-12'!Q11</f>
        <v>2379406.7455640319</v>
      </c>
      <c r="R19" s="63">
        <f>'9-12'!R11</f>
        <v>2762661.0977067747</v>
      </c>
      <c r="S19" s="18" t="s">
        <v>97</v>
      </c>
    </row>
    <row r="20" spans="2:19" ht="25.15" customHeight="1">
      <c r="B20" s="268" t="s">
        <v>171</v>
      </c>
      <c r="C20" s="249">
        <f>'9-12'!C12</f>
        <v>832160</v>
      </c>
      <c r="D20" s="249">
        <f>'9-12'!D12</f>
        <v>1113025</v>
      </c>
      <c r="E20" s="249">
        <f>'9-12'!E12</f>
        <v>1323735</v>
      </c>
      <c r="F20" s="249">
        <f>'9-12'!F12</f>
        <v>1362518</v>
      </c>
      <c r="G20" s="249">
        <f>'9-12'!G12</f>
        <v>1391519</v>
      </c>
      <c r="H20" s="249">
        <f>'9-12'!H12</f>
        <v>1093500</v>
      </c>
      <c r="I20" s="249">
        <f>'9-12'!I12</f>
        <v>1083500</v>
      </c>
      <c r="J20" s="249">
        <f>'9-12'!J12</f>
        <v>1144500</v>
      </c>
      <c r="K20" s="249">
        <f>'9-12'!K12</f>
        <v>1206000</v>
      </c>
      <c r="L20" s="249">
        <f>'9-12'!L12</f>
        <v>1155360</v>
      </c>
      <c r="M20" s="249">
        <f>'9-12'!M12</f>
        <v>1082353.126827016</v>
      </c>
      <c r="N20" s="249">
        <f>'9-12'!N12</f>
        <v>1300505.3006867133</v>
      </c>
      <c r="O20" s="249">
        <f>'9-12'!O12</f>
        <v>1558276.365971416</v>
      </c>
      <c r="P20" s="249">
        <f>'9-12'!P12</f>
        <v>1513109.4365193094</v>
      </c>
      <c r="Q20" s="249">
        <f>'9-12'!Q12</f>
        <v>1713472.9678536463</v>
      </c>
      <c r="R20" s="249">
        <f>'9-12'!R12</f>
        <v>2056591.0977067747</v>
      </c>
      <c r="S20" s="52" t="s">
        <v>173</v>
      </c>
    </row>
    <row r="21" spans="2:19" ht="25.15" customHeight="1">
      <c r="B21" s="268" t="s">
        <v>172</v>
      </c>
      <c r="C21" s="249">
        <f>'9-12'!C13</f>
        <v>43100</v>
      </c>
      <c r="D21" s="249">
        <f>'9-12'!D13</f>
        <v>47000</v>
      </c>
      <c r="E21" s="249">
        <f>'9-12'!E13</f>
        <v>55340</v>
      </c>
      <c r="F21" s="249">
        <f>'9-12'!F13</f>
        <v>78000</v>
      </c>
      <c r="G21" s="249">
        <f>'9-12'!G13</f>
        <v>87500</v>
      </c>
      <c r="H21" s="249">
        <f>'9-12'!H13</f>
        <v>223200</v>
      </c>
      <c r="I21" s="249">
        <f>'9-12'!I13</f>
        <v>240900</v>
      </c>
      <c r="J21" s="249">
        <f>'9-12'!J13</f>
        <v>258900</v>
      </c>
      <c r="K21" s="249">
        <f>'9-12'!K13</f>
        <v>263800</v>
      </c>
      <c r="L21" s="249">
        <f>'9-12'!L13</f>
        <v>331500</v>
      </c>
      <c r="M21" s="249">
        <f>'9-12'!M13</f>
        <v>291429.42197548586</v>
      </c>
      <c r="N21" s="249">
        <f>'9-12'!N13</f>
        <v>380196.1220988062</v>
      </c>
      <c r="O21" s="249">
        <f>'9-12'!O13</f>
        <v>567000</v>
      </c>
      <c r="P21" s="249">
        <f>'9-12'!P13</f>
        <v>617543.62306025997</v>
      </c>
      <c r="Q21" s="249">
        <f>'9-12'!Q13</f>
        <v>665933.77771038562</v>
      </c>
      <c r="R21" s="249">
        <f>'9-12'!R13</f>
        <v>706070</v>
      </c>
      <c r="S21" s="52" t="s">
        <v>174</v>
      </c>
    </row>
    <row r="22" spans="2:19" ht="25.15" customHeight="1">
      <c r="B22" s="17" t="s">
        <v>99</v>
      </c>
      <c r="C22" s="63">
        <f>'9-12'!C14</f>
        <v>772262.70254127739</v>
      </c>
      <c r="D22" s="63">
        <f>'9-12'!D14</f>
        <v>919825</v>
      </c>
      <c r="E22" s="63">
        <f>'9-12'!E14</f>
        <v>1021791</v>
      </c>
      <c r="F22" s="63">
        <f>'9-12'!F14</f>
        <v>1076395</v>
      </c>
      <c r="G22" s="63">
        <f>'9-12'!G14</f>
        <v>1172600</v>
      </c>
      <c r="H22" s="63">
        <f>'9-12'!H14</f>
        <v>1123000</v>
      </c>
      <c r="I22" s="63">
        <f>'9-12'!I14</f>
        <v>1140000</v>
      </c>
      <c r="J22" s="63">
        <f>'9-12'!J14</f>
        <v>1168400</v>
      </c>
      <c r="K22" s="63">
        <f>'9-12'!K14</f>
        <v>1129980</v>
      </c>
      <c r="L22" s="63">
        <f>'9-12'!L14</f>
        <v>1180800.29222878</v>
      </c>
      <c r="M22" s="63">
        <f>'9-12'!M14</f>
        <v>1005130.4704944791</v>
      </c>
      <c r="N22" s="63">
        <f>'9-12'!N14</f>
        <v>1176630.1050256891</v>
      </c>
      <c r="O22" s="63">
        <f>'9-12'!O14</f>
        <v>1450199.9999999998</v>
      </c>
      <c r="P22" s="63">
        <f>'9-12'!P14</f>
        <v>1704503.3497497255</v>
      </c>
      <c r="Q22" s="63">
        <f>'9-12'!Q14</f>
        <v>1898133.0794728186</v>
      </c>
      <c r="R22" s="63">
        <f>'9-12'!R14</f>
        <v>2302830</v>
      </c>
      <c r="S22" s="18" t="s">
        <v>98</v>
      </c>
    </row>
    <row r="23" spans="2:19" ht="25.15" customHeight="1">
      <c r="B23" s="268" t="s">
        <v>175</v>
      </c>
      <c r="C23" s="249">
        <f>'9-12'!C15</f>
        <v>686279.66949030827</v>
      </c>
      <c r="D23" s="249">
        <f>'9-12'!D15</f>
        <v>844425</v>
      </c>
      <c r="E23" s="249">
        <f>'9-12'!E15</f>
        <v>942091</v>
      </c>
      <c r="F23" s="249">
        <f>'9-12'!F15</f>
        <v>993695</v>
      </c>
      <c r="G23" s="249">
        <f>'9-12'!G15</f>
        <v>1013700</v>
      </c>
      <c r="H23" s="249">
        <f>'9-12'!H15</f>
        <v>967400</v>
      </c>
      <c r="I23" s="249">
        <f>'9-12'!I15</f>
        <v>979000</v>
      </c>
      <c r="J23" s="249">
        <f>'9-12'!J15</f>
        <v>1005200</v>
      </c>
      <c r="K23" s="249">
        <f>'9-12'!K15</f>
        <v>960400</v>
      </c>
      <c r="L23" s="249">
        <f>'9-12'!L15</f>
        <v>952100.29222877999</v>
      </c>
      <c r="M23" s="249">
        <f>'9-12'!M15</f>
        <v>864400.00000000012</v>
      </c>
      <c r="N23" s="249">
        <f>'9-12'!N15</f>
        <v>996800.00000000012</v>
      </c>
      <c r="O23" s="249">
        <f>'9-12'!O15</f>
        <v>1215900</v>
      </c>
      <c r="P23" s="249">
        <f>'9-12'!P15</f>
        <v>1295126.6995236601</v>
      </c>
      <c r="Q23" s="249">
        <f>'9-12'!Q15</f>
        <v>1469756.1291063707</v>
      </c>
      <c r="R23" s="249">
        <f>'9-12'!R15</f>
        <v>1843110</v>
      </c>
      <c r="S23" s="52" t="s">
        <v>177</v>
      </c>
    </row>
    <row r="24" spans="2:19" ht="25.15" customHeight="1">
      <c r="B24" s="268" t="s">
        <v>176</v>
      </c>
      <c r="C24" s="249">
        <f>'9-12'!C16</f>
        <v>85983.03305096917</v>
      </c>
      <c r="D24" s="249">
        <f>'9-12'!D16</f>
        <v>75400</v>
      </c>
      <c r="E24" s="249">
        <f>'9-12'!E16</f>
        <v>79700</v>
      </c>
      <c r="F24" s="249">
        <f>'9-12'!F16</f>
        <v>82700</v>
      </c>
      <c r="G24" s="249">
        <f>'9-12'!G16</f>
        <v>158900</v>
      </c>
      <c r="H24" s="249">
        <f>'9-12'!H16</f>
        <v>155600</v>
      </c>
      <c r="I24" s="249">
        <f>'9-12'!I16</f>
        <v>161000</v>
      </c>
      <c r="J24" s="249">
        <f>'9-12'!J16</f>
        <v>163200</v>
      </c>
      <c r="K24" s="249">
        <f>'9-12'!K16</f>
        <v>169580</v>
      </c>
      <c r="L24" s="249">
        <f>'9-12'!L16</f>
        <v>228700</v>
      </c>
      <c r="M24" s="249">
        <f>'9-12'!M16</f>
        <v>140730.47049447894</v>
      </c>
      <c r="N24" s="249">
        <f>'9-12'!N16</f>
        <v>179830.10502568897</v>
      </c>
      <c r="O24" s="249">
        <f>'9-12'!O16</f>
        <v>234299.99999999985</v>
      </c>
      <c r="P24" s="249">
        <f>'9-12'!P16</f>
        <v>409376.65022606542</v>
      </c>
      <c r="Q24" s="249">
        <f>'9-12'!Q16</f>
        <v>428376.95036644785</v>
      </c>
      <c r="R24" s="249">
        <f>'9-12'!R16</f>
        <v>459720.00000000006</v>
      </c>
      <c r="S24" s="52" t="s">
        <v>178</v>
      </c>
    </row>
    <row r="25" spans="2:19" ht="25.15" customHeight="1" thickBot="1">
      <c r="B25" s="89" t="s">
        <v>66</v>
      </c>
      <c r="C25" s="255">
        <f>'17-24'!D81</f>
        <v>300030.97284699505</v>
      </c>
      <c r="D25" s="255">
        <f>'17-24'!E81</f>
        <v>323536.87074483809</v>
      </c>
      <c r="E25" s="255">
        <f>'17-24'!F81</f>
        <v>350565.13539586629</v>
      </c>
      <c r="F25" s="255">
        <f>'17-24'!G81</f>
        <v>396215.43890971591</v>
      </c>
      <c r="G25" s="255">
        <f>'17-24'!H81</f>
        <v>423133.76295687695</v>
      </c>
      <c r="H25" s="255">
        <f>'17-24'!I81</f>
        <v>450022.11081936705</v>
      </c>
      <c r="I25" s="255">
        <f>'17-24'!J81</f>
        <v>476415.40794591751</v>
      </c>
      <c r="J25" s="255">
        <f>'17-24'!K81</f>
        <v>500864.61730629002</v>
      </c>
      <c r="K25" s="255">
        <f>'17-24'!L81</f>
        <v>521970.12823209044</v>
      </c>
      <c r="L25" s="255">
        <f>'17-24'!M81</f>
        <v>532286.206633511</v>
      </c>
      <c r="M25" s="255">
        <f>'17-24'!N81</f>
        <v>501963.82391265669</v>
      </c>
      <c r="N25" s="255">
        <f>'17-24'!O81</f>
        <v>530378.08796831791</v>
      </c>
      <c r="O25" s="255">
        <f>'17-24'!P81</f>
        <v>587627.48708812264</v>
      </c>
      <c r="P25" s="255">
        <f>'17-24'!Q81</f>
        <v>645936.94093616423</v>
      </c>
      <c r="Q25" s="255">
        <f>'17-24'!R81</f>
        <v>721044.82803004712</v>
      </c>
      <c r="R25" s="255">
        <f>'17-24'!S81</f>
        <v>760496.5931938712</v>
      </c>
      <c r="S25" s="90" t="s">
        <v>114</v>
      </c>
    </row>
    <row r="26" spans="2:19" s="109" customFormat="1" ht="24.95" customHeight="1">
      <c r="B26" s="450" t="s">
        <v>407</v>
      </c>
      <c r="C26" s="450"/>
      <c r="D26" s="34"/>
      <c r="E26" s="34"/>
      <c r="F26" s="34"/>
      <c r="G26" s="34"/>
      <c r="H26" s="34"/>
      <c r="I26" s="34"/>
      <c r="J26" s="34"/>
      <c r="K26" s="34"/>
      <c r="L26" s="34"/>
      <c r="M26" s="34"/>
      <c r="N26" s="34"/>
      <c r="O26" s="34"/>
      <c r="P26" s="34"/>
      <c r="Q26" s="34"/>
      <c r="R26" s="34"/>
      <c r="S26" s="191" t="s">
        <v>406</v>
      </c>
    </row>
    <row r="27" spans="2:19" s="109" customFormat="1" ht="24.95" customHeight="1">
      <c r="B27" s="448" t="s">
        <v>196</v>
      </c>
      <c r="C27" s="448"/>
      <c r="D27" s="11"/>
      <c r="E27" s="11"/>
      <c r="F27" s="12"/>
      <c r="G27" s="12"/>
      <c r="H27" s="24"/>
      <c r="I27" s="24"/>
      <c r="J27" s="24"/>
      <c r="K27" s="24"/>
      <c r="L27" s="24"/>
      <c r="M27" s="24"/>
      <c r="N27" s="171"/>
      <c r="O27" s="171"/>
      <c r="P27" s="171"/>
      <c r="Q27" s="171"/>
      <c r="R27" s="171"/>
      <c r="S27" s="191" t="s">
        <v>327</v>
      </c>
    </row>
    <row r="28" spans="2:19" s="14" customFormat="1" ht="24.95" customHeight="1">
      <c r="B28" s="88" t="s">
        <v>197</v>
      </c>
      <c r="C28" s="88"/>
      <c r="D28" s="85"/>
      <c r="E28" s="85"/>
      <c r="F28" s="86"/>
      <c r="G28" s="87"/>
      <c r="H28" s="8"/>
      <c r="I28" s="8"/>
      <c r="J28" s="8"/>
      <c r="K28" s="108"/>
      <c r="L28" s="108"/>
      <c r="M28" s="108"/>
      <c r="N28" s="108"/>
      <c r="O28" s="108"/>
      <c r="P28" s="108"/>
      <c r="Q28" s="108"/>
      <c r="R28" s="108"/>
      <c r="S28" s="88" t="s">
        <v>180</v>
      </c>
    </row>
    <row r="29" spans="2:19" ht="24.95" customHeight="1">
      <c r="B29" s="19"/>
      <c r="C29" s="50"/>
      <c r="D29" s="50"/>
      <c r="E29" s="50"/>
      <c r="F29" s="50"/>
      <c r="G29" s="50"/>
      <c r="H29" s="50"/>
      <c r="I29" s="50"/>
      <c r="J29" s="50"/>
      <c r="K29" s="50"/>
      <c r="L29" s="50"/>
      <c r="M29" s="50"/>
      <c r="N29" s="50"/>
      <c r="O29" s="50"/>
      <c r="P29" s="50"/>
      <c r="Q29" s="50"/>
      <c r="R29" s="50"/>
      <c r="S29" s="7"/>
    </row>
    <row r="30" spans="2:19" ht="25.15" customHeight="1">
      <c r="B30" s="468" t="s">
        <v>467</v>
      </c>
      <c r="C30" s="468"/>
      <c r="D30" s="468"/>
      <c r="E30" s="468"/>
      <c r="F30" s="468"/>
      <c r="G30" s="468"/>
      <c r="H30" s="468"/>
      <c r="I30" s="468"/>
      <c r="J30" s="468"/>
      <c r="K30" s="468"/>
      <c r="L30" s="468"/>
      <c r="M30" s="468"/>
      <c r="N30" s="468"/>
      <c r="O30" s="468"/>
      <c r="P30" s="468"/>
      <c r="Q30" s="468"/>
      <c r="R30" s="468"/>
      <c r="S30" s="468"/>
    </row>
    <row r="31" spans="2:19" ht="25.15" customHeight="1">
      <c r="B31" s="432" t="s">
        <v>468</v>
      </c>
      <c r="C31" s="432"/>
      <c r="D31" s="432"/>
      <c r="E31" s="432"/>
      <c r="F31" s="432"/>
      <c r="G31" s="432"/>
      <c r="H31" s="432"/>
      <c r="I31" s="432"/>
      <c r="J31" s="432"/>
      <c r="K31" s="432"/>
      <c r="L31" s="432"/>
      <c r="M31" s="432"/>
      <c r="N31" s="432"/>
      <c r="O31" s="432"/>
      <c r="P31" s="432"/>
      <c r="Q31" s="432"/>
      <c r="R31" s="432"/>
      <c r="S31" s="432"/>
    </row>
    <row r="32" spans="2:19" s="149" customFormat="1" ht="25.15" customHeight="1">
      <c r="R32" s="405"/>
      <c r="S32" s="149" t="s">
        <v>354</v>
      </c>
    </row>
    <row r="33" spans="2:19" ht="25.15" customHeight="1">
      <c r="B33" s="177" t="s">
        <v>2</v>
      </c>
      <c r="C33" s="55">
        <v>2010</v>
      </c>
      <c r="D33" s="55">
        <v>2011</v>
      </c>
      <c r="E33" s="55">
        <v>2012</v>
      </c>
      <c r="F33" s="55">
        <v>2013</v>
      </c>
      <c r="G33" s="55">
        <v>2014</v>
      </c>
      <c r="H33" s="55">
        <v>2015</v>
      </c>
      <c r="I33" s="55">
        <v>2016</v>
      </c>
      <c r="J33" s="55">
        <v>2017</v>
      </c>
      <c r="K33" s="55">
        <v>2018</v>
      </c>
      <c r="L33" s="55">
        <v>2019</v>
      </c>
      <c r="M33" s="55">
        <v>2020</v>
      </c>
      <c r="N33" s="55">
        <v>2021</v>
      </c>
      <c r="O33" s="55">
        <v>2022</v>
      </c>
      <c r="P33" s="55">
        <v>2023</v>
      </c>
      <c r="Q33" s="55" t="s">
        <v>368</v>
      </c>
      <c r="R33" s="55" t="s">
        <v>404</v>
      </c>
      <c r="S33" s="55" t="s">
        <v>18</v>
      </c>
    </row>
    <row r="34" spans="2:19" ht="25.15" customHeight="1">
      <c r="B34" s="17" t="s">
        <v>86</v>
      </c>
      <c r="C34" s="247">
        <f t="shared" ref="C34:R34" si="0">C8/C7</f>
        <v>162.88593310266836</v>
      </c>
      <c r="D34" s="247">
        <f t="shared" si="0"/>
        <v>188.17001473130452</v>
      </c>
      <c r="E34" s="247">
        <f t="shared" si="0"/>
        <v>192.41184122398784</v>
      </c>
      <c r="F34" s="247">
        <f t="shared" si="0"/>
        <v>192.08439472188178</v>
      </c>
      <c r="G34" s="247">
        <f t="shared" si="0"/>
        <v>189.46225667578443</v>
      </c>
      <c r="H34" s="247">
        <f t="shared" si="0"/>
        <v>161.7124742124598</v>
      </c>
      <c r="I34" s="247">
        <f t="shared" si="0"/>
        <v>155.22933846624295</v>
      </c>
      <c r="J34" s="247">
        <f t="shared" si="0"/>
        <v>160.41864062350393</v>
      </c>
      <c r="K34" s="247">
        <f t="shared" si="0"/>
        <v>173.10143102764448</v>
      </c>
      <c r="L34" s="247">
        <f t="shared" si="0"/>
        <v>169.9317489517814</v>
      </c>
      <c r="M34" s="247">
        <f t="shared" si="0"/>
        <v>138.82343947736149</v>
      </c>
      <c r="N34" s="247">
        <f t="shared" si="0"/>
        <v>158.48482646294306</v>
      </c>
      <c r="O34" s="247">
        <f t="shared" si="0"/>
        <v>183.37366703930991</v>
      </c>
      <c r="P34" s="247">
        <f t="shared" si="0"/>
        <v>180.35291036622752</v>
      </c>
      <c r="Q34" s="247">
        <f t="shared" si="0"/>
        <v>193.48395323910452</v>
      </c>
      <c r="R34" s="247">
        <f t="shared" si="0"/>
        <v>198.86990933201932</v>
      </c>
      <c r="S34" s="18" t="s">
        <v>20</v>
      </c>
    </row>
    <row r="35" spans="2:19" ht="25.15" customHeight="1">
      <c r="B35" s="17" t="s">
        <v>369</v>
      </c>
      <c r="C35" s="247">
        <f t="shared" ref="C35:R35" si="1">C10/C7</f>
        <v>162.88593432869121</v>
      </c>
      <c r="D35" s="247">
        <f t="shared" si="1"/>
        <v>167.55441842958365</v>
      </c>
      <c r="E35" s="247">
        <f t="shared" si="1"/>
        <v>168.43659546032885</v>
      </c>
      <c r="F35" s="247">
        <f t="shared" si="1"/>
        <v>169.16811253441554</v>
      </c>
      <c r="G35" s="247">
        <f t="shared" si="1"/>
        <v>168.30173223957445</v>
      </c>
      <c r="H35" s="247">
        <f t="shared" si="1"/>
        <v>171.13521268660452</v>
      </c>
      <c r="I35" s="247">
        <f t="shared" si="1"/>
        <v>173.6851686760491</v>
      </c>
      <c r="J35" s="247">
        <f t="shared" si="1"/>
        <v>168.05564599080088</v>
      </c>
      <c r="K35" s="247">
        <f t="shared" si="1"/>
        <v>168.58439233247188</v>
      </c>
      <c r="L35" s="247">
        <f t="shared" si="1"/>
        <v>170.16363269106699</v>
      </c>
      <c r="M35" s="247">
        <f t="shared" si="1"/>
        <v>154.20837301080829</v>
      </c>
      <c r="N35" s="247">
        <f t="shared" si="1"/>
        <v>155.62062008781973</v>
      </c>
      <c r="O35" s="247">
        <f t="shared" si="1"/>
        <v>159.91393026881579</v>
      </c>
      <c r="P35" s="247">
        <f t="shared" si="1"/>
        <v>160.52298131236719</v>
      </c>
      <c r="Q35" s="247">
        <f t="shared" si="1"/>
        <v>165.08205657260348</v>
      </c>
      <c r="R35" s="247">
        <f t="shared" si="1"/>
        <v>170.44501621913017</v>
      </c>
      <c r="S35" s="18" t="s">
        <v>370</v>
      </c>
    </row>
    <row r="36" spans="2:19" ht="25.15" customHeight="1">
      <c r="B36" s="63" t="s">
        <v>160</v>
      </c>
      <c r="C36" s="247">
        <f t="shared" ref="C36:R36" si="2">C11/C7</f>
        <v>162.84100442712494</v>
      </c>
      <c r="D36" s="247">
        <f t="shared" si="2"/>
        <v>188.23868327790413</v>
      </c>
      <c r="E36" s="247">
        <f t="shared" si="2"/>
        <v>192.55798077621424</v>
      </c>
      <c r="F36" s="247">
        <f t="shared" si="2"/>
        <v>192.30202020034355</v>
      </c>
      <c r="G36" s="247">
        <f t="shared" si="2"/>
        <v>189.75644220389663</v>
      </c>
      <c r="H36" s="247">
        <f t="shared" si="2"/>
        <v>162.45067658770117</v>
      </c>
      <c r="I36" s="247">
        <f t="shared" si="2"/>
        <v>156.08236324439508</v>
      </c>
      <c r="J36" s="247">
        <f t="shared" si="2"/>
        <v>161.52341150578707</v>
      </c>
      <c r="K36" s="247">
        <f t="shared" si="2"/>
        <v>173.66134331599775</v>
      </c>
      <c r="L36" s="247">
        <f t="shared" si="2"/>
        <v>170.73960735659222</v>
      </c>
      <c r="M36" s="247">
        <f t="shared" si="2"/>
        <v>138.09352656563078</v>
      </c>
      <c r="N36" s="247">
        <f t="shared" si="2"/>
        <v>158.20946020491471</v>
      </c>
      <c r="O36" s="247">
        <f t="shared" si="2"/>
        <v>183.39329588751278</v>
      </c>
      <c r="P36" s="247">
        <f t="shared" si="2"/>
        <v>185.4037394048942</v>
      </c>
      <c r="Q36" s="247">
        <f t="shared" si="2"/>
        <v>198.81795424094284</v>
      </c>
      <c r="R36" s="247">
        <f t="shared" si="2"/>
        <v>209.91914066495721</v>
      </c>
      <c r="S36" s="18" t="s">
        <v>90</v>
      </c>
    </row>
    <row r="37" spans="2:19" ht="25.15" customHeight="1">
      <c r="B37" s="17" t="s">
        <v>316</v>
      </c>
      <c r="C37" s="247">
        <f t="shared" ref="C37:R37" si="3">C12/C7</f>
        <v>155.33055851935103</v>
      </c>
      <c r="D37" s="247">
        <f t="shared" si="3"/>
        <v>180.76139013075144</v>
      </c>
      <c r="E37" s="247">
        <f t="shared" si="3"/>
        <v>185.52119724398113</v>
      </c>
      <c r="F37" s="247">
        <f t="shared" si="3"/>
        <v>186.76723383385809</v>
      </c>
      <c r="G37" s="247">
        <f t="shared" si="3"/>
        <v>183.93233986993491</v>
      </c>
      <c r="H37" s="247">
        <f t="shared" si="3"/>
        <v>156.33704618973505</v>
      </c>
      <c r="I37" s="247">
        <f t="shared" si="3"/>
        <v>150.76547970500746</v>
      </c>
      <c r="J37" s="247">
        <f t="shared" si="3"/>
        <v>155.04577648159957</v>
      </c>
      <c r="K37" s="247">
        <f t="shared" si="3"/>
        <v>166.61773406498645</v>
      </c>
      <c r="L37" s="247">
        <f t="shared" si="3"/>
        <v>163.80830462427545</v>
      </c>
      <c r="M37" s="247">
        <f t="shared" si="3"/>
        <v>133.06976835747042</v>
      </c>
      <c r="N37" s="247">
        <f t="shared" si="3"/>
        <v>152.9380895874655</v>
      </c>
      <c r="O37" s="247">
        <f t="shared" si="3"/>
        <v>178.49306388888633</v>
      </c>
      <c r="P37" s="247">
        <f t="shared" si="3"/>
        <v>178.80971893089102</v>
      </c>
      <c r="Q37" s="247">
        <f t="shared" si="3"/>
        <v>190.0477872306657</v>
      </c>
      <c r="R37" s="247">
        <f t="shared" si="3"/>
        <v>200.94680636559127</v>
      </c>
      <c r="S37" s="18" t="s">
        <v>91</v>
      </c>
    </row>
    <row r="38" spans="2:19" ht="25.15" customHeight="1">
      <c r="B38" s="63" t="s">
        <v>4</v>
      </c>
      <c r="C38" s="247">
        <f t="shared" ref="C38:R38" si="4">C13/C7</f>
        <v>152.57921789332727</v>
      </c>
      <c r="D38" s="247">
        <f t="shared" si="4"/>
        <v>177.00167242557686</v>
      </c>
      <c r="E38" s="247">
        <f t="shared" si="4"/>
        <v>180.56670706218662</v>
      </c>
      <c r="F38" s="247">
        <f t="shared" si="4"/>
        <v>179.91030723659438</v>
      </c>
      <c r="G38" s="247">
        <f t="shared" si="4"/>
        <v>177.16671536029838</v>
      </c>
      <c r="H38" s="247">
        <f t="shared" si="4"/>
        <v>145.6661048369424</v>
      </c>
      <c r="I38" s="247">
        <f t="shared" si="4"/>
        <v>140.18135345276144</v>
      </c>
      <c r="J38" s="247">
        <f t="shared" si="4"/>
        <v>145.13889317543121</v>
      </c>
      <c r="K38" s="247">
        <f t="shared" si="4"/>
        <v>155.54511831233341</v>
      </c>
      <c r="L38" s="247">
        <f t="shared" si="4"/>
        <v>152.18737562111136</v>
      </c>
      <c r="M38" s="247">
        <f t="shared" si="4"/>
        <v>117.25429283981288</v>
      </c>
      <c r="N38" s="247">
        <f t="shared" si="4"/>
        <v>137.18596537681702</v>
      </c>
      <c r="O38" s="247">
        <f t="shared" si="4"/>
        <v>161.30795224195774</v>
      </c>
      <c r="P38" s="247">
        <f t="shared" si="4"/>
        <v>167.43103778265558</v>
      </c>
      <c r="Q38" s="247">
        <f t="shared" si="4"/>
        <v>179.94028807440395</v>
      </c>
      <c r="R38" s="247">
        <f t="shared" si="4"/>
        <v>190.05102396860752</v>
      </c>
      <c r="S38" s="18" t="s">
        <v>307</v>
      </c>
    </row>
    <row r="39" spans="2:19" ht="25.15" customHeight="1">
      <c r="B39" s="17" t="s">
        <v>311</v>
      </c>
      <c r="C39" s="247">
        <f t="shared" ref="C39:R39" si="5">C15/C7</f>
        <v>97.072435757988643</v>
      </c>
      <c r="D39" s="247">
        <f t="shared" si="5"/>
        <v>100.43314021822461</v>
      </c>
      <c r="E39" s="247">
        <f t="shared" si="5"/>
        <v>98.941799482774613</v>
      </c>
      <c r="F39" s="247">
        <f t="shared" si="5"/>
        <v>99.077221849396452</v>
      </c>
      <c r="G39" s="247">
        <f t="shared" si="5"/>
        <v>104.16207622887836</v>
      </c>
      <c r="H39" s="247">
        <f t="shared" si="5"/>
        <v>101.7767525919546</v>
      </c>
      <c r="I39" s="247">
        <f t="shared" si="5"/>
        <v>98.346965215888304</v>
      </c>
      <c r="J39" s="247">
        <f t="shared" si="5"/>
        <v>100.87636751776733</v>
      </c>
      <c r="K39" s="247">
        <f t="shared" si="5"/>
        <v>102.55158725384526</v>
      </c>
      <c r="L39" s="247">
        <f t="shared" si="5"/>
        <v>102.97026384956628</v>
      </c>
      <c r="M39" s="247">
        <f t="shared" si="5"/>
        <v>77.06351088800146</v>
      </c>
      <c r="N39" s="247">
        <f t="shared" si="5"/>
        <v>79.869484179684164</v>
      </c>
      <c r="O39" s="247">
        <f t="shared" si="5"/>
        <v>83.54976149024381</v>
      </c>
      <c r="P39" s="247">
        <f t="shared" si="5"/>
        <v>102.42258966938864</v>
      </c>
      <c r="Q39" s="247">
        <f t="shared" si="5"/>
        <v>106.28260824337147</v>
      </c>
      <c r="R39" s="247">
        <f t="shared" si="5"/>
        <v>110.66050068797728</v>
      </c>
      <c r="S39" s="36" t="s">
        <v>101</v>
      </c>
    </row>
    <row r="40" spans="2:19" ht="25.15" customHeight="1">
      <c r="B40" s="53" t="s">
        <v>187</v>
      </c>
      <c r="C40" s="325">
        <f t="shared" ref="C40:R40" si="6">C16/C7</f>
        <v>85.878644731743066</v>
      </c>
      <c r="D40" s="325">
        <f t="shared" si="6"/>
        <v>86.631666165056458</v>
      </c>
      <c r="E40" s="325">
        <f t="shared" si="6"/>
        <v>85.188303547620407</v>
      </c>
      <c r="F40" s="325">
        <f t="shared" si="6"/>
        <v>84.919377774815189</v>
      </c>
      <c r="G40" s="325">
        <f t="shared" si="6"/>
        <v>90.56782257738584</v>
      </c>
      <c r="H40" s="325">
        <f t="shared" si="6"/>
        <v>88.256871537085786</v>
      </c>
      <c r="I40" s="325">
        <f t="shared" si="6"/>
        <v>85.412188974523048</v>
      </c>
      <c r="J40" s="325">
        <f t="shared" si="6"/>
        <v>85.219740541817856</v>
      </c>
      <c r="K40" s="325">
        <f t="shared" si="6"/>
        <v>86.984588076721806</v>
      </c>
      <c r="L40" s="325">
        <f t="shared" si="6"/>
        <v>81.547183457874922</v>
      </c>
      <c r="M40" s="325">
        <f t="shared" si="6"/>
        <v>56.444359173096636</v>
      </c>
      <c r="N40" s="325">
        <f t="shared" si="6"/>
        <v>57.111526581880973</v>
      </c>
      <c r="O40" s="325">
        <f t="shared" si="6"/>
        <v>60.750790796515545</v>
      </c>
      <c r="P40" s="325">
        <f t="shared" si="6"/>
        <v>81.286689701558799</v>
      </c>
      <c r="Q40" s="325">
        <f t="shared" si="6"/>
        <v>84.422421683439609</v>
      </c>
      <c r="R40" s="325">
        <f t="shared" si="6"/>
        <v>87.867277473978007</v>
      </c>
      <c r="S40" s="195" t="s">
        <v>199</v>
      </c>
    </row>
    <row r="41" spans="2:19" ht="25.15" customHeight="1">
      <c r="B41" s="53" t="s">
        <v>198</v>
      </c>
      <c r="C41" s="325">
        <f t="shared" ref="C41:R41" si="7">C17/C7</f>
        <v>11.193791026245574</v>
      </c>
      <c r="D41" s="325">
        <f t="shared" si="7"/>
        <v>13.80147405316815</v>
      </c>
      <c r="E41" s="325">
        <f t="shared" si="7"/>
        <v>13.753495935154197</v>
      </c>
      <c r="F41" s="325">
        <f t="shared" si="7"/>
        <v>14.157844074581259</v>
      </c>
      <c r="G41" s="325">
        <f t="shared" si="7"/>
        <v>13.594253651492524</v>
      </c>
      <c r="H41" s="325">
        <f t="shared" si="7"/>
        <v>13.519881054868808</v>
      </c>
      <c r="I41" s="325">
        <f t="shared" si="7"/>
        <v>12.934776241365261</v>
      </c>
      <c r="J41" s="325">
        <f t="shared" si="7"/>
        <v>15.656626975949495</v>
      </c>
      <c r="K41" s="325">
        <f t="shared" si="7"/>
        <v>15.56699917712346</v>
      </c>
      <c r="L41" s="325">
        <f t="shared" si="7"/>
        <v>21.423080391691361</v>
      </c>
      <c r="M41" s="325">
        <f t="shared" si="7"/>
        <v>20.619151714904824</v>
      </c>
      <c r="N41" s="325">
        <f t="shared" si="7"/>
        <v>22.757957597803191</v>
      </c>
      <c r="O41" s="325">
        <f t="shared" si="7"/>
        <v>22.798970693728265</v>
      </c>
      <c r="P41" s="325">
        <f t="shared" si="7"/>
        <v>21.135899967829843</v>
      </c>
      <c r="Q41" s="325">
        <f t="shared" si="7"/>
        <v>21.860186559931858</v>
      </c>
      <c r="R41" s="325">
        <f t="shared" si="7"/>
        <v>22.793223213999266</v>
      </c>
      <c r="S41" s="195" t="s">
        <v>200</v>
      </c>
    </row>
    <row r="42" spans="2:19" ht="25.15" customHeight="1">
      <c r="B42" s="17" t="s">
        <v>308</v>
      </c>
      <c r="C42" s="247">
        <f t="shared" ref="C42:R42" si="8">C14/C7</f>
        <v>55.506782135338646</v>
      </c>
      <c r="D42" s="247">
        <f t="shared" si="8"/>
        <v>76.568532207352249</v>
      </c>
      <c r="E42" s="247">
        <f t="shared" si="8"/>
        <v>81.624907579412024</v>
      </c>
      <c r="F42" s="247">
        <f t="shared" si="8"/>
        <v>80.833085387197926</v>
      </c>
      <c r="G42" s="247">
        <f t="shared" si="8"/>
        <v>73.004639131420006</v>
      </c>
      <c r="H42" s="247">
        <f t="shared" si="8"/>
        <v>43.889352244987784</v>
      </c>
      <c r="I42" s="247">
        <f t="shared" si="8"/>
        <v>41.834388236873131</v>
      </c>
      <c r="J42" s="247">
        <f t="shared" si="8"/>
        <v>44.262525657663865</v>
      </c>
      <c r="K42" s="247">
        <f t="shared" si="8"/>
        <v>52.993531058488159</v>
      </c>
      <c r="L42" s="247">
        <f t="shared" si="8"/>
        <v>49.217111771545071</v>
      </c>
      <c r="M42" s="247">
        <f t="shared" si="8"/>
        <v>40.19078195181141</v>
      </c>
      <c r="N42" s="247">
        <f t="shared" si="8"/>
        <v>57.316481197132852</v>
      </c>
      <c r="O42" s="247">
        <f t="shared" si="8"/>
        <v>77.75819075171394</v>
      </c>
      <c r="P42" s="247">
        <f t="shared" si="8"/>
        <v>65.008448113266937</v>
      </c>
      <c r="Q42" s="247">
        <f t="shared" si="8"/>
        <v>73.657679831032496</v>
      </c>
      <c r="R42" s="247">
        <f t="shared" si="8"/>
        <v>79.390523280630248</v>
      </c>
      <c r="S42" s="18" t="s">
        <v>317</v>
      </c>
    </row>
    <row r="43" spans="2:19" ht="25.15" customHeight="1">
      <c r="B43" s="17" t="s">
        <v>213</v>
      </c>
      <c r="C43" s="247">
        <f t="shared" ref="C43:R43" si="9">C18/C7</f>
        <v>50.968885676627465</v>
      </c>
      <c r="D43" s="247">
        <f t="shared" si="9"/>
        <v>54.37308461651002</v>
      </c>
      <c r="E43" s="247">
        <f t="shared" si="9"/>
        <v>45.813858946802341</v>
      </c>
      <c r="F43" s="247">
        <f t="shared" si="9"/>
        <v>46.514570171530814</v>
      </c>
      <c r="G43" s="247">
        <f t="shared" si="9"/>
        <v>48.099297794601256</v>
      </c>
      <c r="H43" s="247">
        <f t="shared" si="9"/>
        <v>37.606238081884428</v>
      </c>
      <c r="I43" s="247">
        <f t="shared" si="9"/>
        <v>36.463529743984239</v>
      </c>
      <c r="J43" s="247">
        <f t="shared" si="9"/>
        <v>34.093750325208816</v>
      </c>
      <c r="K43" s="247">
        <f t="shared" si="9"/>
        <v>34.193293890180911</v>
      </c>
      <c r="L43" s="247">
        <f t="shared" si="9"/>
        <v>34.325030230819543</v>
      </c>
      <c r="M43" s="247">
        <f t="shared" si="9"/>
        <v>22.743031416391084</v>
      </c>
      <c r="N43" s="247">
        <f t="shared" si="9"/>
        <v>27.121955720194876</v>
      </c>
      <c r="O43" s="247">
        <f t="shared" si="9"/>
        <v>33.911910825725002</v>
      </c>
      <c r="P43" s="247">
        <f t="shared" si="9"/>
        <v>37.886488120311427</v>
      </c>
      <c r="Q43" s="247">
        <f t="shared" si="9"/>
        <v>43.55683280301151</v>
      </c>
      <c r="R43" s="247">
        <f t="shared" si="9"/>
        <v>47.681372533802794</v>
      </c>
      <c r="S43" s="18" t="s">
        <v>318</v>
      </c>
    </row>
    <row r="44" spans="2:19" ht="25.15" customHeight="1">
      <c r="B44" s="17" t="s">
        <v>183</v>
      </c>
      <c r="C44" s="247">
        <f t="shared" ref="C44:R44" si="10">C19/C7</f>
        <v>126.14791125803016</v>
      </c>
      <c r="D44" s="247">
        <f t="shared" si="10"/>
        <v>161.12748472151972</v>
      </c>
      <c r="E44" s="247">
        <f t="shared" si="10"/>
        <v>183.94733923440054</v>
      </c>
      <c r="F44" s="247">
        <f t="shared" si="10"/>
        <v>183.93081478736752</v>
      </c>
      <c r="G44" s="247">
        <f t="shared" si="10"/>
        <v>179.5607059449552</v>
      </c>
      <c r="H44" s="247">
        <f t="shared" si="10"/>
        <v>151.78740126527543</v>
      </c>
      <c r="I44" s="247">
        <f t="shared" si="10"/>
        <v>146.65248863537335</v>
      </c>
      <c r="J44" s="247">
        <f t="shared" si="10"/>
        <v>151.97642448659226</v>
      </c>
      <c r="K44" s="247">
        <f t="shared" si="10"/>
        <v>157.25050203972023</v>
      </c>
      <c r="L44" s="247">
        <f t="shared" si="10"/>
        <v>158.55024300619093</v>
      </c>
      <c r="M44" s="247">
        <f t="shared" si="10"/>
        <v>145.396524240453</v>
      </c>
      <c r="N44" s="247">
        <f t="shared" si="10"/>
        <v>171.69201977409034</v>
      </c>
      <c r="O44" s="247">
        <f t="shared" si="10"/>
        <v>207.50423909927108</v>
      </c>
      <c r="P44" s="247">
        <f t="shared" si="10"/>
        <v>200.21019005395368</v>
      </c>
      <c r="Q44" s="247">
        <f t="shared" si="10"/>
        <v>215.77753788534002</v>
      </c>
      <c r="R44" s="247">
        <f t="shared" si="10"/>
        <v>243.49207630061474</v>
      </c>
      <c r="S44" s="18" t="s">
        <v>93</v>
      </c>
    </row>
    <row r="45" spans="2:19" ht="25.15" customHeight="1" thickBot="1">
      <c r="B45" s="89" t="s">
        <v>184</v>
      </c>
      <c r="C45" s="248">
        <f t="shared" ref="C45:R45" si="11">C22/C7</f>
        <v>111.30330058275668</v>
      </c>
      <c r="D45" s="248">
        <f t="shared" si="11"/>
        <v>127.76370219087681</v>
      </c>
      <c r="E45" s="248">
        <f t="shared" si="11"/>
        <v>136.29116306484951</v>
      </c>
      <c r="F45" s="248">
        <f t="shared" si="11"/>
        <v>137.43820582807606</v>
      </c>
      <c r="G45" s="248">
        <f t="shared" si="11"/>
        <v>142.35982349858554</v>
      </c>
      <c r="H45" s="248">
        <f t="shared" si="11"/>
        <v>129.45792634685526</v>
      </c>
      <c r="I45" s="248">
        <f t="shared" si="11"/>
        <v>126.23364319263487</v>
      </c>
      <c r="J45" s="248">
        <f t="shared" si="11"/>
        <v>126.52789965094371</v>
      </c>
      <c r="K45" s="248">
        <f t="shared" si="11"/>
        <v>120.89394631571851</v>
      </c>
      <c r="L45" s="248">
        <f t="shared" si="11"/>
        <v>125.91378695684485</v>
      </c>
      <c r="M45" s="248">
        <f t="shared" si="11"/>
        <v>106.37962823552961</v>
      </c>
      <c r="N45" s="248">
        <f t="shared" si="11"/>
        <v>120.19862452668421</v>
      </c>
      <c r="O45" s="248">
        <f t="shared" si="11"/>
        <v>141.59224294776263</v>
      </c>
      <c r="P45" s="248">
        <f t="shared" si="11"/>
        <v>160.16635747742623</v>
      </c>
      <c r="Q45" s="248">
        <f t="shared" si="11"/>
        <v>172.1330256926185</v>
      </c>
      <c r="R45" s="248">
        <f t="shared" si="11"/>
        <v>202.96404019037547</v>
      </c>
      <c r="S45" s="90" t="s">
        <v>94</v>
      </c>
    </row>
    <row r="46" spans="2:19" s="100" customFormat="1" ht="24.95" customHeight="1">
      <c r="B46" s="450" t="s">
        <v>407</v>
      </c>
      <c r="C46" s="450"/>
      <c r="D46" s="34"/>
      <c r="E46" s="34"/>
      <c r="F46" s="34"/>
      <c r="G46" s="34"/>
      <c r="H46" s="34"/>
      <c r="I46" s="34"/>
      <c r="J46" s="34"/>
      <c r="K46" s="34"/>
      <c r="L46" s="34"/>
      <c r="M46" s="34"/>
      <c r="N46" s="34"/>
      <c r="O46" s="34"/>
      <c r="P46" s="34"/>
      <c r="Q46" s="34"/>
      <c r="R46" s="34"/>
      <c r="S46" s="191" t="s">
        <v>406</v>
      </c>
    </row>
    <row r="47" spans="2:19" ht="24.95" customHeight="1">
      <c r="B47" s="448" t="s">
        <v>196</v>
      </c>
      <c r="C47" s="448"/>
      <c r="D47" s="11"/>
      <c r="E47" s="11"/>
      <c r="F47" s="12"/>
      <c r="G47" s="12"/>
      <c r="H47" s="24"/>
      <c r="I47" s="24"/>
      <c r="J47" s="24"/>
      <c r="K47" s="24"/>
      <c r="L47" s="24"/>
      <c r="M47" s="24"/>
      <c r="N47" s="171"/>
      <c r="O47" s="171"/>
      <c r="P47" s="171"/>
      <c r="Q47" s="171"/>
      <c r="R47" s="171"/>
      <c r="S47" s="191" t="s">
        <v>327</v>
      </c>
    </row>
    <row r="48" spans="2:19" ht="24.95" customHeight="1">
      <c r="B48" s="88" t="s">
        <v>197</v>
      </c>
      <c r="C48" s="88"/>
      <c r="D48" s="85"/>
      <c r="E48" s="85"/>
      <c r="F48" s="86"/>
      <c r="G48" s="87"/>
      <c r="H48" s="8"/>
      <c r="I48" s="8"/>
      <c r="J48" s="8"/>
      <c r="S48" s="88" t="s">
        <v>180</v>
      </c>
    </row>
    <row r="49" spans="2:19" ht="24.95" customHeight="1">
      <c r="B49" s="101"/>
      <c r="C49" s="84"/>
      <c r="D49" s="85"/>
      <c r="E49" s="85"/>
      <c r="F49" s="86"/>
      <c r="G49" s="87"/>
      <c r="H49" s="1"/>
      <c r="I49" s="8"/>
      <c r="J49" s="1"/>
      <c r="K49" s="1"/>
      <c r="L49" s="1"/>
      <c r="M49" s="1"/>
      <c r="N49" s="1"/>
      <c r="O49" s="1"/>
      <c r="P49" s="1"/>
      <c r="Q49" s="1"/>
      <c r="R49" s="1"/>
      <c r="S49" s="88"/>
    </row>
    <row r="50" spans="2:19" ht="25.15" customHeight="1">
      <c r="B50" s="466" t="s">
        <v>469</v>
      </c>
      <c r="C50" s="466"/>
      <c r="D50" s="466"/>
      <c r="E50" s="466"/>
      <c r="F50" s="466"/>
      <c r="G50" s="466"/>
      <c r="H50" s="466"/>
      <c r="I50" s="466"/>
      <c r="J50" s="466"/>
      <c r="K50" s="466"/>
      <c r="L50" s="466"/>
      <c r="M50" s="466"/>
      <c r="N50" s="466"/>
      <c r="O50" s="466"/>
      <c r="P50" s="466"/>
      <c r="Q50" s="466"/>
      <c r="R50" s="466"/>
      <c r="S50" s="466"/>
    </row>
    <row r="51" spans="2:19" ht="25.15" customHeight="1">
      <c r="B51" s="467" t="s">
        <v>470</v>
      </c>
      <c r="C51" s="467"/>
      <c r="D51" s="467"/>
      <c r="E51" s="467"/>
      <c r="F51" s="467"/>
      <c r="G51" s="467"/>
      <c r="H51" s="467"/>
      <c r="I51" s="467"/>
      <c r="J51" s="467"/>
      <c r="K51" s="467"/>
      <c r="L51" s="467"/>
      <c r="M51" s="467"/>
      <c r="N51" s="467"/>
      <c r="O51" s="467"/>
      <c r="P51" s="467"/>
      <c r="Q51" s="467"/>
      <c r="R51" s="467"/>
      <c r="S51" s="467"/>
    </row>
    <row r="52" spans="2:19" ht="25.15" customHeight="1">
      <c r="B52" s="273"/>
      <c r="C52" s="273"/>
      <c r="D52" s="273"/>
      <c r="E52" s="273"/>
      <c r="F52" s="273"/>
      <c r="G52" s="273"/>
      <c r="H52" s="273"/>
      <c r="I52" s="273"/>
      <c r="J52" s="273"/>
      <c r="K52" s="273"/>
      <c r="L52" s="273"/>
      <c r="M52" s="273"/>
      <c r="N52" s="273"/>
      <c r="O52" s="273"/>
      <c r="P52" s="273"/>
      <c r="Q52" s="273"/>
      <c r="R52" s="273"/>
      <c r="S52" s="279" t="s">
        <v>208</v>
      </c>
    </row>
    <row r="53" spans="2:19" ht="25.15" customHeight="1">
      <c r="B53" s="177" t="s">
        <v>1</v>
      </c>
      <c r="C53" s="55">
        <v>2010</v>
      </c>
      <c r="D53" s="55">
        <v>2011</v>
      </c>
      <c r="E53" s="55">
        <v>2012</v>
      </c>
      <c r="F53" s="55">
        <v>2013</v>
      </c>
      <c r="G53" s="55">
        <v>2014</v>
      </c>
      <c r="H53" s="55">
        <v>2015</v>
      </c>
      <c r="I53" s="55">
        <v>2016</v>
      </c>
      <c r="J53" s="55">
        <v>2017</v>
      </c>
      <c r="K53" s="55">
        <v>2018</v>
      </c>
      <c r="L53" s="55">
        <v>2019</v>
      </c>
      <c r="M53" s="55">
        <v>2020</v>
      </c>
      <c r="N53" s="55">
        <v>2021</v>
      </c>
      <c r="O53" s="55">
        <v>2022</v>
      </c>
      <c r="P53" s="55">
        <v>2023</v>
      </c>
      <c r="Q53" s="55" t="s">
        <v>368</v>
      </c>
      <c r="R53" s="55" t="s">
        <v>404</v>
      </c>
      <c r="S53" s="55" t="s">
        <v>17</v>
      </c>
    </row>
    <row r="54" spans="2:19" ht="25.15" customHeight="1">
      <c r="B54" s="218" t="s">
        <v>87</v>
      </c>
      <c r="C54" s="222"/>
      <c r="D54" s="285">
        <f t="shared" ref="D54:R54" si="12">(D7/C7-1)*100</f>
        <v>3.762566184559657</v>
      </c>
      <c r="E54" s="285">
        <f t="shared" si="12"/>
        <v>4.1349838636385305</v>
      </c>
      <c r="F54" s="285">
        <f t="shared" si="12"/>
        <v>4.4647620282379119</v>
      </c>
      <c r="G54" s="285">
        <f t="shared" si="12"/>
        <v>5.1715451029622939</v>
      </c>
      <c r="H54" s="285">
        <f t="shared" si="12"/>
        <v>5.3146190341979871</v>
      </c>
      <c r="I54" s="285">
        <f t="shared" si="12"/>
        <v>4.1066867036334553</v>
      </c>
      <c r="J54" s="285">
        <f t="shared" si="12"/>
        <v>2.2528718984310858</v>
      </c>
      <c r="K54" s="285">
        <f t="shared" si="12"/>
        <v>1.2187460981184728</v>
      </c>
      <c r="L54" s="285">
        <f t="shared" si="12"/>
        <v>0.3314211067448225</v>
      </c>
      <c r="M54" s="285">
        <f t="shared" si="12"/>
        <v>0.75365375689890879</v>
      </c>
      <c r="N54" s="285">
        <f t="shared" si="12"/>
        <v>3.6039914805741313</v>
      </c>
      <c r="O54" s="285">
        <f t="shared" si="12"/>
        <v>4.62801387836691</v>
      </c>
      <c r="P54" s="285">
        <f t="shared" si="12"/>
        <v>3.9054005255667379</v>
      </c>
      <c r="Q54" s="285">
        <f t="shared" si="12"/>
        <v>3.6181645300388254</v>
      </c>
      <c r="R54" s="285">
        <f t="shared" si="12"/>
        <v>2.8916955628250918</v>
      </c>
      <c r="S54" s="18" t="s">
        <v>95</v>
      </c>
    </row>
    <row r="55" spans="2:19" ht="25.15" customHeight="1">
      <c r="B55" s="219" t="s">
        <v>86</v>
      </c>
      <c r="C55" s="223"/>
      <c r="D55" s="285">
        <f t="shared" ref="D55:R55" si="13">(D8/C8-1)*100</f>
        <v>19.869182289668807</v>
      </c>
      <c r="E55" s="285">
        <f t="shared" si="13"/>
        <v>6.4824489153827214</v>
      </c>
      <c r="F55" s="285">
        <f t="shared" si="13"/>
        <v>4.286983879544537</v>
      </c>
      <c r="G55" s="285">
        <f t="shared" si="13"/>
        <v>3.7358516403017239</v>
      </c>
      <c r="H55" s="285">
        <f t="shared" si="13"/>
        <v>-10.110393945605868</v>
      </c>
      <c r="I55" s="285">
        <f t="shared" si="13"/>
        <v>-6.7003577685109672E-2</v>
      </c>
      <c r="J55" s="285">
        <f t="shared" si="13"/>
        <v>5.6711757704407617</v>
      </c>
      <c r="K55" s="285">
        <f t="shared" si="13"/>
        <v>9.2211586403443633</v>
      </c>
      <c r="L55" s="285">
        <f t="shared" si="13"/>
        <v>-1.5057601646054519</v>
      </c>
      <c r="M55" s="285">
        <f t="shared" si="13"/>
        <v>-17.690667925669789</v>
      </c>
      <c r="N55" s="285">
        <f t="shared" si="13"/>
        <v>18.277292887161465</v>
      </c>
      <c r="O55" s="285">
        <f t="shared" si="13"/>
        <v>21.059050308529258</v>
      </c>
      <c r="P55" s="285">
        <f t="shared" si="13"/>
        <v>2.1937429191361657</v>
      </c>
      <c r="Q55" s="285">
        <f t="shared" si="13"/>
        <v>11.162343096882443</v>
      </c>
      <c r="R55" s="285">
        <f t="shared" si="13"/>
        <v>5.7558615329202922</v>
      </c>
      <c r="S55" s="18" t="s">
        <v>89</v>
      </c>
    </row>
    <row r="56" spans="2:19" ht="25.15" customHeight="1">
      <c r="B56" s="219" t="s">
        <v>85</v>
      </c>
      <c r="C56" s="223"/>
      <c r="D56" s="285">
        <f t="shared" ref="D56:R56" si="14">(D9/C9-1)*100</f>
        <v>6.9741733837576758</v>
      </c>
      <c r="E56" s="285">
        <f t="shared" si="14"/>
        <v>6.112237853017799</v>
      </c>
      <c r="F56" s="285">
        <f t="shared" si="14"/>
        <v>7.740639046663067</v>
      </c>
      <c r="G56" s="285">
        <f t="shared" si="14"/>
        <v>8.0668118922233809</v>
      </c>
      <c r="H56" s="285">
        <f t="shared" si="14"/>
        <v>5.4821227066998102</v>
      </c>
      <c r="I56" s="285">
        <f t="shared" si="14"/>
        <v>2.8715316998446205</v>
      </c>
      <c r="J56" s="285">
        <f t="shared" si="14"/>
        <v>3.59071775189308</v>
      </c>
      <c r="K56" s="285">
        <f t="shared" si="14"/>
        <v>1.9898819498328502</v>
      </c>
      <c r="L56" s="285">
        <f t="shared" si="14"/>
        <v>2.5599806998393149</v>
      </c>
      <c r="M56" s="285">
        <f t="shared" si="14"/>
        <v>-12.636879938137168</v>
      </c>
      <c r="N56" s="285">
        <f t="shared" si="14"/>
        <v>8.7334363979356446</v>
      </c>
      <c r="O56" s="285">
        <f t="shared" si="14"/>
        <v>12.186933264658407</v>
      </c>
      <c r="P56" s="285">
        <f t="shared" si="14"/>
        <v>10.470384373064645</v>
      </c>
      <c r="Q56" s="285">
        <f t="shared" si="14"/>
        <v>15.257167583583175</v>
      </c>
      <c r="R56" s="285">
        <f t="shared" si="14"/>
        <v>8.8426953922398752</v>
      </c>
      <c r="S56" s="18" t="s">
        <v>116</v>
      </c>
    </row>
    <row r="57" spans="2:19" ht="25.15" customHeight="1">
      <c r="B57" s="17" t="s">
        <v>369</v>
      </c>
      <c r="C57" s="223"/>
      <c r="D57" s="285">
        <f t="shared" ref="D57:R57" si="15">(D10/C10-1)*100</f>
        <v>6.7365116789748214</v>
      </c>
      <c r="E57" s="285">
        <f t="shared" si="15"/>
        <v>4.6832564291879208</v>
      </c>
      <c r="F57" s="285">
        <f t="shared" si="15"/>
        <v>4.9184505919090959</v>
      </c>
      <c r="G57" s="285">
        <f t="shared" si="15"/>
        <v>4.6329178587961817</v>
      </c>
      <c r="H57" s="285">
        <f t="shared" si="15"/>
        <v>7.0876662265765056</v>
      </c>
      <c r="I57" s="285">
        <f t="shared" si="15"/>
        <v>5.6579014719658094</v>
      </c>
      <c r="J57" s="285">
        <f t="shared" si="15"/>
        <v>-1.0613711447250762</v>
      </c>
      <c r="K57" s="285">
        <f t="shared" si="15"/>
        <v>1.5372063402149472</v>
      </c>
      <c r="L57" s="285">
        <f t="shared" si="15"/>
        <v>1.271291205362779</v>
      </c>
      <c r="M57" s="285">
        <f t="shared" si="15"/>
        <v>-8.693433637766157</v>
      </c>
      <c r="N57" s="285">
        <f t="shared" si="15"/>
        <v>4.5528014010633555</v>
      </c>
      <c r="O57" s="285">
        <f t="shared" si="15"/>
        <v>7.5145241425458753</v>
      </c>
      <c r="P57" s="285">
        <f t="shared" si="15"/>
        <v>4.3011364849940614</v>
      </c>
      <c r="Q57" s="285">
        <f t="shared" si="15"/>
        <v>6.5610640859642633</v>
      </c>
      <c r="R57" s="285">
        <f t="shared" si="15"/>
        <v>6.2342999786081821</v>
      </c>
      <c r="S57" s="18" t="s">
        <v>370</v>
      </c>
    </row>
    <row r="58" spans="2:19" ht="25.15" customHeight="1">
      <c r="B58" s="63" t="s">
        <v>160</v>
      </c>
      <c r="C58" s="223"/>
      <c r="D58" s="285">
        <f t="shared" ref="D58:R58" si="16">(D11/C11-1)*100</f>
        <v>19.946010532371549</v>
      </c>
      <c r="E58" s="285">
        <f t="shared" si="16"/>
        <v>6.5244500852266407</v>
      </c>
      <c r="F58" s="285">
        <f t="shared" si="16"/>
        <v>4.325900680922401</v>
      </c>
      <c r="G58" s="285">
        <f t="shared" si="16"/>
        <v>3.7793477106129902</v>
      </c>
      <c r="H58" s="285">
        <f t="shared" si="16"/>
        <v>-9.8400511836212452</v>
      </c>
      <c r="I58" s="285">
        <f t="shared" si="16"/>
        <v>2.5546409310250873E-2</v>
      </c>
      <c r="J58" s="285">
        <f t="shared" si="16"/>
        <v>5.8174182014245623</v>
      </c>
      <c r="K58" s="285">
        <f t="shared" si="16"/>
        <v>8.8249886025369317</v>
      </c>
      <c r="L58" s="285">
        <f t="shared" si="16"/>
        <v>-1.3565879533511183</v>
      </c>
      <c r="M58" s="285">
        <f t="shared" si="16"/>
        <v>-18.510838949018527</v>
      </c>
      <c r="N58" s="285">
        <f t="shared" si="16"/>
        <v>18.695872101043864</v>
      </c>
      <c r="O58" s="285">
        <f t="shared" si="16"/>
        <v>21.282736711607008</v>
      </c>
      <c r="P58" s="285">
        <f t="shared" si="16"/>
        <v>5.0444603690392942</v>
      </c>
      <c r="Q58" s="285">
        <f t="shared" si="16"/>
        <v>11.115080851060366</v>
      </c>
      <c r="R58" s="285">
        <f t="shared" si="16"/>
        <v>8.6367496163519917</v>
      </c>
      <c r="S58" s="18" t="s">
        <v>90</v>
      </c>
    </row>
    <row r="59" spans="2:19" ht="25.15" customHeight="1">
      <c r="B59" s="17" t="s">
        <v>316</v>
      </c>
      <c r="C59" s="223"/>
      <c r="D59" s="285">
        <f t="shared" ref="D59:R59" si="17">(D12/C12-1)*100</f>
        <v>20.750648718735263</v>
      </c>
      <c r="E59" s="285">
        <f t="shared" si="17"/>
        <v>6.8770652150359268</v>
      </c>
      <c r="F59" s="285">
        <f t="shared" si="17"/>
        <v>5.1663902937605366</v>
      </c>
      <c r="G59" s="285">
        <f t="shared" si="17"/>
        <v>3.5751720547107624</v>
      </c>
      <c r="H59" s="285">
        <f t="shared" si="17"/>
        <v>-10.485690161684191</v>
      </c>
      <c r="I59" s="285">
        <f t="shared" si="17"/>
        <v>0.39651473473205634</v>
      </c>
      <c r="J59" s="285">
        <f t="shared" si="17"/>
        <v>5.1558748858556713</v>
      </c>
      <c r="K59" s="285">
        <f t="shared" si="17"/>
        <v>8.7732829779414434</v>
      </c>
      <c r="L59" s="285">
        <f t="shared" si="17"/>
        <v>-1.3603198706935271</v>
      </c>
      <c r="M59" s="285">
        <f t="shared" si="17"/>
        <v>-18.152712725088314</v>
      </c>
      <c r="N59" s="285">
        <f t="shared" si="17"/>
        <v>19.072849725792217</v>
      </c>
      <c r="O59" s="285">
        <f t="shared" si="17"/>
        <v>22.110684239181367</v>
      </c>
      <c r="P59" s="285">
        <f t="shared" si="17"/>
        <v>4.089733564907827</v>
      </c>
      <c r="Q59" s="285">
        <f t="shared" si="17"/>
        <v>10.130495163117704</v>
      </c>
      <c r="R59" s="285">
        <f t="shared" si="17"/>
        <v>8.7924144036241927</v>
      </c>
      <c r="S59" s="18" t="s">
        <v>91</v>
      </c>
    </row>
    <row r="60" spans="2:19" ht="25.15" customHeight="1">
      <c r="B60" s="63" t="s">
        <v>4</v>
      </c>
      <c r="C60" s="223"/>
      <c r="D60" s="285">
        <f t="shared" ref="D60:R60" si="18">(D13/C13-1)*100</f>
        <v>20.371227506730261</v>
      </c>
      <c r="E60" s="285">
        <f t="shared" si="18"/>
        <v>6.2323924319827917</v>
      </c>
      <c r="F60" s="285">
        <f t="shared" si="18"/>
        <v>4.0850095661616459</v>
      </c>
      <c r="G60" s="285">
        <f t="shared" si="18"/>
        <v>3.5677026039190096</v>
      </c>
      <c r="H60" s="285">
        <f t="shared" si="18"/>
        <v>-13.410539299664226</v>
      </c>
      <c r="I60" s="285">
        <f t="shared" si="18"/>
        <v>0.18676796454575317</v>
      </c>
      <c r="J60" s="285">
        <f t="shared" si="18"/>
        <v>5.8690637934847967</v>
      </c>
      <c r="K60" s="285">
        <f t="shared" si="18"/>
        <v>8.4759673496187293</v>
      </c>
      <c r="L60" s="285">
        <f t="shared" si="18"/>
        <v>-1.8344269737113561</v>
      </c>
      <c r="M60" s="285">
        <f t="shared" si="18"/>
        <v>-22.373335014959462</v>
      </c>
      <c r="N60" s="285">
        <f t="shared" si="18"/>
        <v>21.215294075170597</v>
      </c>
      <c r="O60" s="285">
        <f t="shared" si="18"/>
        <v>23.025198820480753</v>
      </c>
      <c r="P60" s="285">
        <f t="shared" si="18"/>
        <v>7.849543679800064</v>
      </c>
      <c r="Q60" s="285">
        <f t="shared" si="18"/>
        <v>11.359773087470181</v>
      </c>
      <c r="R60" s="285">
        <f t="shared" si="18"/>
        <v>8.6731176705431743</v>
      </c>
      <c r="S60" s="18" t="s">
        <v>307</v>
      </c>
    </row>
    <row r="61" spans="2:19" ht="25.15" customHeight="1">
      <c r="B61" s="17" t="s">
        <v>308</v>
      </c>
      <c r="C61" s="223"/>
      <c r="D61" s="285">
        <f t="shared" ref="D61:R61" si="19">(D14/C14-1)*100</f>
        <v>43.134714086799654</v>
      </c>
      <c r="E61" s="285">
        <f t="shared" si="19"/>
        <v>11.0117719200169</v>
      </c>
      <c r="F61" s="285">
        <f t="shared" si="19"/>
        <v>3.4513762942590009</v>
      </c>
      <c r="G61" s="285">
        <f t="shared" si="19"/>
        <v>-5.0140092963512739</v>
      </c>
      <c r="H61" s="285">
        <f t="shared" si="19"/>
        <v>-36.686346698900465</v>
      </c>
      <c r="I61" s="285">
        <f t="shared" si="19"/>
        <v>-0.76774144891389451</v>
      </c>
      <c r="J61" s="285">
        <f t="shared" si="19"/>
        <v>8.1877985246811669</v>
      </c>
      <c r="K61" s="285">
        <f t="shared" si="19"/>
        <v>21.184651922887433</v>
      </c>
      <c r="L61" s="285">
        <f t="shared" si="19"/>
        <v>-6.8183857882843313</v>
      </c>
      <c r="M61" s="285">
        <f t="shared" si="19"/>
        <v>-17.72438521406746</v>
      </c>
      <c r="N61" s="285">
        <f t="shared" si="19"/>
        <v>47.750701560475676</v>
      </c>
      <c r="O61" s="285">
        <f t="shared" si="19"/>
        <v>41.943205360869214</v>
      </c>
      <c r="P61" s="285">
        <f t="shared" si="19"/>
        <v>-13.131610014914896</v>
      </c>
      <c r="Q61" s="285">
        <f t="shared" si="19"/>
        <v>17.40433450026093</v>
      </c>
      <c r="R61" s="285">
        <f t="shared" si="19"/>
        <v>10.899848742214747</v>
      </c>
      <c r="S61" s="18" t="s">
        <v>317</v>
      </c>
    </row>
    <row r="62" spans="2:19" ht="25.15" customHeight="1">
      <c r="B62" s="17" t="s">
        <v>311</v>
      </c>
      <c r="C62" s="224"/>
      <c r="D62" s="285">
        <f t="shared" ref="D62:R62" si="20">(D15/C15-1)*100</f>
        <v>7.3548868702315806</v>
      </c>
      <c r="E62" s="285">
        <f t="shared" si="20"/>
        <v>2.5886741188289042</v>
      </c>
      <c r="F62" s="285">
        <f t="shared" si="20"/>
        <v>4.6077437142028499</v>
      </c>
      <c r="G62" s="285">
        <f t="shared" si="20"/>
        <v>10.569173152390032</v>
      </c>
      <c r="H62" s="285">
        <f t="shared" si="20"/>
        <v>2.9029020332435707</v>
      </c>
      <c r="I62" s="285">
        <f t="shared" si="20"/>
        <v>0.59838258970914548</v>
      </c>
      <c r="J62" s="285">
        <f t="shared" si="20"/>
        <v>4.8827308776672629</v>
      </c>
      <c r="K62" s="285">
        <f t="shared" si="20"/>
        <v>2.8996515995458827</v>
      </c>
      <c r="L62" s="285">
        <f t="shared" si="20"/>
        <v>0.74103366329008047</v>
      </c>
      <c r="M62" s="285">
        <f t="shared" si="20"/>
        <v>-24.595412277042417</v>
      </c>
      <c r="N62" s="285">
        <f t="shared" si="20"/>
        <v>7.376334962675668</v>
      </c>
      <c r="O62" s="285">
        <f t="shared" si="20"/>
        <v>9.4491305974782271</v>
      </c>
      <c r="P62" s="285">
        <f t="shared" si="20"/>
        <v>27.376308593128762</v>
      </c>
      <c r="Q62" s="285">
        <f t="shared" si="20"/>
        <v>7.5232409490106678</v>
      </c>
      <c r="R62" s="285">
        <f t="shared" si="20"/>
        <v>7.129912746822975</v>
      </c>
      <c r="S62" s="36" t="s">
        <v>101</v>
      </c>
    </row>
    <row r="63" spans="2:19" ht="25.15" customHeight="1">
      <c r="B63" s="53" t="s">
        <v>187</v>
      </c>
      <c r="C63" s="223"/>
      <c r="D63" s="326">
        <f t="shared" ref="D63:R63" si="21">(D16/C16-1)*100</f>
        <v>4.6724016454783079</v>
      </c>
      <c r="E63" s="326">
        <f t="shared" si="21"/>
        <v>2.4000000000047317</v>
      </c>
      <c r="F63" s="326">
        <f t="shared" si="21"/>
        <v>4.1349835763915044</v>
      </c>
      <c r="G63" s="326">
        <f t="shared" si="21"/>
        <v>12.167070539929558</v>
      </c>
      <c r="H63" s="326">
        <f t="shared" si="21"/>
        <v>2.6273850752725592</v>
      </c>
      <c r="I63" s="326">
        <f t="shared" si="21"/>
        <v>0.75113521903811264</v>
      </c>
      <c r="J63" s="326">
        <f t="shared" si="21"/>
        <v>2.0224784947175944</v>
      </c>
      <c r="K63" s="326">
        <f t="shared" si="21"/>
        <v>3.3149230331993351</v>
      </c>
      <c r="L63" s="326">
        <f t="shared" si="21"/>
        <v>-5.9402937407188379</v>
      </c>
      <c r="M63" s="326">
        <f t="shared" si="21"/>
        <v>-30.261534739652205</v>
      </c>
      <c r="N63" s="326">
        <f t="shared" si="21"/>
        <v>4.8285816353464961</v>
      </c>
      <c r="O63" s="326">
        <f t="shared" si="21"/>
        <v>11.295126623285757</v>
      </c>
      <c r="P63" s="326">
        <f t="shared" si="21"/>
        <v>39.029071722344867</v>
      </c>
      <c r="Q63" s="326">
        <f t="shared" si="21"/>
        <v>7.6153600563120483</v>
      </c>
      <c r="R63" s="326">
        <f t="shared" si="21"/>
        <v>7.0901898276187314</v>
      </c>
      <c r="S63" s="195" t="s">
        <v>199</v>
      </c>
    </row>
    <row r="64" spans="2:19" ht="25.15" customHeight="1">
      <c r="B64" s="53" t="s">
        <v>198</v>
      </c>
      <c r="C64" s="223"/>
      <c r="D64" s="326">
        <f t="shared" ref="D64:R64" si="22">(D17/C17-1)*100</f>
        <v>27.934884752504185</v>
      </c>
      <c r="E64" s="326">
        <f t="shared" si="22"/>
        <v>3.7729790135809349</v>
      </c>
      <c r="F64" s="326">
        <f t="shared" si="22"/>
        <v>7.5359907806195059</v>
      </c>
      <c r="G64" s="326">
        <f t="shared" si="22"/>
        <v>0.98491362932620063</v>
      </c>
      <c r="H64" s="326">
        <f t="shared" si="22"/>
        <v>4.7384548783121039</v>
      </c>
      <c r="I64" s="326">
        <f t="shared" si="22"/>
        <v>-0.39877627055932008</v>
      </c>
      <c r="J64" s="326">
        <f t="shared" si="22"/>
        <v>23.769831240954353</v>
      </c>
      <c r="K64" s="326">
        <f t="shared" si="22"/>
        <v>0.63931009145872242</v>
      </c>
      <c r="L64" s="326">
        <f t="shared" si="22"/>
        <v>38.074658816781096</v>
      </c>
      <c r="M64" s="326">
        <f t="shared" si="22"/>
        <v>-3.0272568341665584</v>
      </c>
      <c r="N64" s="326">
        <f t="shared" si="22"/>
        <v>14.350739432878367</v>
      </c>
      <c r="O64" s="326">
        <f t="shared" si="22"/>
        <v>4.8165685301278183</v>
      </c>
      <c r="P64" s="326">
        <f t="shared" si="22"/>
        <v>-3.6739780436752523</v>
      </c>
      <c r="Q64" s="326">
        <f t="shared" si="22"/>
        <v>7.1689594988623373</v>
      </c>
      <c r="R64" s="326">
        <f t="shared" si="22"/>
        <v>7.2833197191909393</v>
      </c>
      <c r="S64" s="195" t="s">
        <v>200</v>
      </c>
    </row>
    <row r="65" spans="2:19" ht="25.15" customHeight="1">
      <c r="B65" s="219" t="s">
        <v>371</v>
      </c>
      <c r="C65" s="223"/>
      <c r="D65" s="285">
        <f t="shared" ref="D65:R65" si="23">(D18/C18-1)*100</f>
        <v>10.692841648026373</v>
      </c>
      <c r="E65" s="285">
        <f t="shared" si="23"/>
        <v>-12.257590390454975</v>
      </c>
      <c r="F65" s="285">
        <f t="shared" si="23"/>
        <v>6.0625237759826867</v>
      </c>
      <c r="G65" s="285">
        <f t="shared" si="23"/>
        <v>8.7546858709204756</v>
      </c>
      <c r="H65" s="285">
        <f t="shared" si="23"/>
        <v>-17.660198412552752</v>
      </c>
      <c r="I65" s="285">
        <f t="shared" si="23"/>
        <v>0.94328656059412541</v>
      </c>
      <c r="J65" s="285">
        <f t="shared" si="23"/>
        <v>-4.3925832463923342</v>
      </c>
      <c r="K65" s="285">
        <f t="shared" si="23"/>
        <v>1.5142745962304138</v>
      </c>
      <c r="L65" s="285">
        <f t="shared" si="23"/>
        <v>0.71796749534738247</v>
      </c>
      <c r="M65" s="285">
        <f t="shared" si="23"/>
        <v>-33.242782386483825</v>
      </c>
      <c r="N65" s="285">
        <f t="shared" si="23"/>
        <v>23.551817606268187</v>
      </c>
      <c r="O65" s="285">
        <f t="shared" si="23"/>
        <v>30.82153488931376</v>
      </c>
      <c r="P65" s="285">
        <f t="shared" si="23"/>
        <v>16.083423988654701</v>
      </c>
      <c r="Q65" s="285">
        <f t="shared" si="23"/>
        <v>19.126350625520594</v>
      </c>
      <c r="R65" s="285">
        <f t="shared" si="23"/>
        <v>12.634848565630463</v>
      </c>
      <c r="S65" s="18" t="s">
        <v>318</v>
      </c>
    </row>
    <row r="66" spans="2:19" ht="25.15" customHeight="1">
      <c r="B66" s="219" t="s">
        <v>100</v>
      </c>
      <c r="C66" s="224"/>
      <c r="D66" s="285">
        <f t="shared" ref="D66:R66" si="24">(D19/C19-1)*100</f>
        <v>32.534903914265477</v>
      </c>
      <c r="E66" s="285">
        <f t="shared" si="24"/>
        <v>18.883213723842161</v>
      </c>
      <c r="F66" s="285">
        <f t="shared" si="24"/>
        <v>4.4553776988198512</v>
      </c>
      <c r="G66" s="285">
        <f t="shared" si="24"/>
        <v>2.6727191190946575</v>
      </c>
      <c r="H66" s="285">
        <f t="shared" si="24"/>
        <v>-10.974774495797558</v>
      </c>
      <c r="I66" s="285">
        <f t="shared" si="24"/>
        <v>0.58479532163742132</v>
      </c>
      <c r="J66" s="285">
        <f t="shared" si="24"/>
        <v>5.9649652672908449</v>
      </c>
      <c r="K66" s="285">
        <f t="shared" si="24"/>
        <v>4.7313666809177812</v>
      </c>
      <c r="L66" s="285">
        <f t="shared" si="24"/>
        <v>1.1607021363450709</v>
      </c>
      <c r="M66" s="285">
        <f t="shared" si="24"/>
        <v>-7.6051175764697447</v>
      </c>
      <c r="N66" s="285">
        <f t="shared" si="24"/>
        <v>22.34115393666578</v>
      </c>
      <c r="O66" s="285">
        <f t="shared" si="24"/>
        <v>26.451750272756836</v>
      </c>
      <c r="P66" s="285">
        <f t="shared" si="24"/>
        <v>0.25298797343449309</v>
      </c>
      <c r="Q66" s="285">
        <f t="shared" si="24"/>
        <v>11.674997243969321</v>
      </c>
      <c r="R66" s="285">
        <f t="shared" si="24"/>
        <v>16.107139010900529</v>
      </c>
      <c r="S66" s="18" t="s">
        <v>97</v>
      </c>
    </row>
    <row r="67" spans="2:19" ht="25.15" customHeight="1">
      <c r="B67" s="220" t="s">
        <v>171</v>
      </c>
      <c r="C67" s="223"/>
      <c r="D67" s="326">
        <f t="shared" ref="D67:R67" si="25">(D20/C20-1)*100</f>
        <v>33.75132186118055</v>
      </c>
      <c r="E67" s="326">
        <f t="shared" si="25"/>
        <v>18.931290851508287</v>
      </c>
      <c r="F67" s="326">
        <f t="shared" si="25"/>
        <v>2.929816013023756</v>
      </c>
      <c r="G67" s="326">
        <f t="shared" si="25"/>
        <v>2.1284856420245468</v>
      </c>
      <c r="H67" s="326">
        <f t="shared" si="25"/>
        <v>-21.41681141256425</v>
      </c>
      <c r="I67" s="326">
        <f t="shared" si="25"/>
        <v>-0.91449474165523625</v>
      </c>
      <c r="J67" s="326">
        <f t="shared" si="25"/>
        <v>5.6299030918320225</v>
      </c>
      <c r="K67" s="326">
        <f t="shared" si="25"/>
        <v>5.3735255570118046</v>
      </c>
      <c r="L67" s="326">
        <f t="shared" si="25"/>
        <v>-4.1990049751243763</v>
      </c>
      <c r="M67" s="326">
        <f t="shared" si="25"/>
        <v>-6.3189718505906374</v>
      </c>
      <c r="N67" s="326">
        <f t="shared" si="25"/>
        <v>20.155360432063762</v>
      </c>
      <c r="O67" s="326">
        <f t="shared" si="25"/>
        <v>19.820839265214097</v>
      </c>
      <c r="P67" s="326">
        <f t="shared" si="25"/>
        <v>-2.8985185451330331</v>
      </c>
      <c r="Q67" s="326">
        <f t="shared" si="25"/>
        <v>13.241840047950815</v>
      </c>
      <c r="R67" s="326">
        <f t="shared" si="25"/>
        <v>20.024718001996256</v>
      </c>
      <c r="S67" s="41" t="s">
        <v>173</v>
      </c>
    </row>
    <row r="68" spans="2:19" ht="25.15" customHeight="1">
      <c r="B68" s="220" t="s">
        <v>172</v>
      </c>
      <c r="C68" s="223"/>
      <c r="D68" s="326">
        <f t="shared" ref="D68:R68" si="26">(D21/C21-1)*100</f>
        <v>9.0487238979118256</v>
      </c>
      <c r="E68" s="326">
        <f t="shared" si="26"/>
        <v>17.744680851063819</v>
      </c>
      <c r="F68" s="326">
        <f t="shared" si="26"/>
        <v>40.946873870617992</v>
      </c>
      <c r="G68" s="326">
        <f t="shared" si="26"/>
        <v>12.179487179487181</v>
      </c>
      <c r="H68" s="326">
        <f t="shared" si="26"/>
        <v>155.08571428571426</v>
      </c>
      <c r="I68" s="326">
        <f t="shared" si="26"/>
        <v>7.9301075268817245</v>
      </c>
      <c r="J68" s="326">
        <f t="shared" si="26"/>
        <v>7.4719800747198084</v>
      </c>
      <c r="K68" s="326">
        <f t="shared" si="26"/>
        <v>1.8926226342216967</v>
      </c>
      <c r="L68" s="326">
        <f t="shared" si="26"/>
        <v>25.663381349507208</v>
      </c>
      <c r="M68" s="326">
        <f t="shared" si="26"/>
        <v>-12.087655512673944</v>
      </c>
      <c r="N68" s="326">
        <f t="shared" si="26"/>
        <v>30.45907291089749</v>
      </c>
      <c r="O68" s="326">
        <f t="shared" si="26"/>
        <v>49.13355687848042</v>
      </c>
      <c r="P68" s="326">
        <f t="shared" si="26"/>
        <v>8.9142192346137517</v>
      </c>
      <c r="Q68" s="326">
        <f t="shared" si="26"/>
        <v>7.8359087266299365</v>
      </c>
      <c r="R68" s="326">
        <f t="shared" si="26"/>
        <v>6.0270590910121324</v>
      </c>
      <c r="S68" s="52" t="s">
        <v>174</v>
      </c>
    </row>
    <row r="69" spans="2:19" ht="25.15" customHeight="1">
      <c r="B69" s="221" t="s">
        <v>99</v>
      </c>
      <c r="C69" s="224"/>
      <c r="D69" s="285">
        <f t="shared" ref="D69:R69" si="27">(D22/C22-1)*100</f>
        <v>19.107785080535521</v>
      </c>
      <c r="E69" s="285">
        <f t="shared" si="27"/>
        <v>11.08536949963308</v>
      </c>
      <c r="F69" s="285">
        <f t="shared" si="27"/>
        <v>5.3439499858581652</v>
      </c>
      <c r="G69" s="285">
        <f t="shared" si="27"/>
        <v>8.9377040956154516</v>
      </c>
      <c r="H69" s="285">
        <f t="shared" si="27"/>
        <v>-4.2299164250383718</v>
      </c>
      <c r="I69" s="285">
        <f t="shared" si="27"/>
        <v>1.5138023152270641</v>
      </c>
      <c r="J69" s="285">
        <f t="shared" si="27"/>
        <v>2.491228070175433</v>
      </c>
      <c r="K69" s="285">
        <f t="shared" si="27"/>
        <v>-3.2882574460801117</v>
      </c>
      <c r="L69" s="285">
        <f t="shared" si="27"/>
        <v>4.4974505945928334</v>
      </c>
      <c r="M69" s="285">
        <f t="shared" si="27"/>
        <v>-14.877183118130944</v>
      </c>
      <c r="N69" s="285">
        <f t="shared" si="27"/>
        <v>17.062425184149465</v>
      </c>
      <c r="O69" s="285">
        <f t="shared" si="27"/>
        <v>23.250288583117438</v>
      </c>
      <c r="P69" s="285">
        <f t="shared" si="27"/>
        <v>17.535743328487506</v>
      </c>
      <c r="Q69" s="285">
        <f t="shared" si="27"/>
        <v>11.359891416553914</v>
      </c>
      <c r="R69" s="285">
        <f t="shared" si="27"/>
        <v>21.32078750977675</v>
      </c>
      <c r="S69" s="18" t="s">
        <v>98</v>
      </c>
    </row>
    <row r="70" spans="2:19" ht="25.15" customHeight="1">
      <c r="B70" s="220" t="s">
        <v>175</v>
      </c>
      <c r="C70" s="223"/>
      <c r="D70" s="326">
        <f t="shared" ref="D70:R70" si="28">(D23/C23-1)*100</f>
        <v>23.043860621303903</v>
      </c>
      <c r="E70" s="326">
        <f t="shared" si="28"/>
        <v>11.565976848151106</v>
      </c>
      <c r="F70" s="326">
        <f t="shared" si="28"/>
        <v>5.4776024821381331</v>
      </c>
      <c r="G70" s="326">
        <f t="shared" si="28"/>
        <v>2.0131931830189354</v>
      </c>
      <c r="H70" s="326">
        <f t="shared" si="28"/>
        <v>-4.5674262602347859</v>
      </c>
      <c r="I70" s="326">
        <f t="shared" si="28"/>
        <v>1.1990903452553159</v>
      </c>
      <c r="J70" s="326">
        <f t="shared" si="28"/>
        <v>2.6762002042900912</v>
      </c>
      <c r="K70" s="326">
        <f t="shared" si="28"/>
        <v>-4.4568245125348183</v>
      </c>
      <c r="L70" s="326">
        <f t="shared" si="28"/>
        <v>-0.86419281249687785</v>
      </c>
      <c r="M70" s="326">
        <f t="shared" si="28"/>
        <v>-9.2112451749680186</v>
      </c>
      <c r="N70" s="326">
        <f t="shared" si="28"/>
        <v>15.316982878297081</v>
      </c>
      <c r="O70" s="326">
        <f t="shared" si="28"/>
        <v>21.980337078651679</v>
      </c>
      <c r="P70" s="326">
        <f t="shared" si="28"/>
        <v>6.5158894254182087</v>
      </c>
      <c r="Q70" s="326">
        <f t="shared" si="28"/>
        <v>13.483578838034793</v>
      </c>
      <c r="R70" s="326">
        <f t="shared" si="28"/>
        <v>25.402436737626189</v>
      </c>
      <c r="S70" s="41" t="s">
        <v>177</v>
      </c>
    </row>
    <row r="71" spans="2:19" ht="25.15" customHeight="1">
      <c r="B71" s="220" t="s">
        <v>176</v>
      </c>
      <c r="C71" s="223"/>
      <c r="D71" s="326">
        <f t="shared" ref="D71:R71" si="29">(D24/C24-1)*100</f>
        <v>-12.308280686837069</v>
      </c>
      <c r="E71" s="326">
        <f t="shared" si="29"/>
        <v>5.702917771883298</v>
      </c>
      <c r="F71" s="326">
        <f t="shared" si="29"/>
        <v>3.7641154328732718</v>
      </c>
      <c r="G71" s="326">
        <f t="shared" si="29"/>
        <v>92.140266021765413</v>
      </c>
      <c r="H71" s="326">
        <f t="shared" si="29"/>
        <v>-2.0767778477029597</v>
      </c>
      <c r="I71" s="326">
        <f t="shared" si="29"/>
        <v>3.470437017994854</v>
      </c>
      <c r="J71" s="326">
        <f t="shared" si="29"/>
        <v>1.3664596273291973</v>
      </c>
      <c r="K71" s="326">
        <f t="shared" si="29"/>
        <v>3.9093137254901933</v>
      </c>
      <c r="L71" s="326">
        <f t="shared" si="29"/>
        <v>34.862601721901164</v>
      </c>
      <c r="M71" s="326">
        <f t="shared" si="29"/>
        <v>-38.465032577840432</v>
      </c>
      <c r="N71" s="326">
        <f t="shared" si="29"/>
        <v>27.783346700843992</v>
      </c>
      <c r="O71" s="326">
        <f t="shared" si="29"/>
        <v>30.289641974312254</v>
      </c>
      <c r="P71" s="326">
        <f t="shared" si="29"/>
        <v>74.723282213429655</v>
      </c>
      <c r="Q71" s="326">
        <f t="shared" si="29"/>
        <v>4.6412759813951654</v>
      </c>
      <c r="R71" s="326">
        <f t="shared" si="29"/>
        <v>7.3166984373786548</v>
      </c>
      <c r="S71" s="52" t="s">
        <v>178</v>
      </c>
    </row>
    <row r="72" spans="2:19" ht="25.15" customHeight="1" thickBot="1">
      <c r="B72" s="256" t="s">
        <v>88</v>
      </c>
      <c r="C72" s="257"/>
      <c r="D72" s="145">
        <f t="shared" ref="D72:R72" si="30">(D25/C25-1)*100</f>
        <v>7.8344904443682806</v>
      </c>
      <c r="E72" s="145">
        <f t="shared" si="30"/>
        <v>8.3539982904589749</v>
      </c>
      <c r="F72" s="145">
        <f t="shared" si="30"/>
        <v>13.021917727871092</v>
      </c>
      <c r="G72" s="145">
        <f t="shared" si="30"/>
        <v>6.7938604616804898</v>
      </c>
      <c r="H72" s="145">
        <f t="shared" si="30"/>
        <v>6.3545739471587259</v>
      </c>
      <c r="I72" s="145">
        <f t="shared" si="30"/>
        <v>5.8648889670099846</v>
      </c>
      <c r="J72" s="145">
        <f t="shared" si="30"/>
        <v>5.1319098737352187</v>
      </c>
      <c r="K72" s="145">
        <f t="shared" si="30"/>
        <v>4.2138155095299723</v>
      </c>
      <c r="L72" s="145">
        <f t="shared" si="30"/>
        <v>1.97637332932461</v>
      </c>
      <c r="M72" s="145">
        <f t="shared" si="30"/>
        <v>-5.6966313128102186</v>
      </c>
      <c r="N72" s="145">
        <f t="shared" si="30"/>
        <v>5.66061988973241</v>
      </c>
      <c r="O72" s="145">
        <f t="shared" si="30"/>
        <v>10.794073212772792</v>
      </c>
      <c r="P72" s="145">
        <f t="shared" si="30"/>
        <v>9.9228601672435524</v>
      </c>
      <c r="Q72" s="145">
        <f t="shared" si="30"/>
        <v>11.627742947326736</v>
      </c>
      <c r="R72" s="145">
        <f t="shared" si="30"/>
        <v>5.4714719016305091</v>
      </c>
      <c r="S72" s="258" t="s">
        <v>96</v>
      </c>
    </row>
    <row r="73" spans="2:19" s="100" customFormat="1" ht="24.95" customHeight="1">
      <c r="B73" s="450" t="s">
        <v>407</v>
      </c>
      <c r="C73" s="450"/>
      <c r="D73" s="34"/>
      <c r="E73" s="34"/>
      <c r="F73" s="34"/>
      <c r="G73" s="34"/>
      <c r="H73" s="34"/>
      <c r="I73" s="34"/>
      <c r="J73" s="34"/>
      <c r="K73" s="34"/>
      <c r="L73" s="34"/>
      <c r="M73" s="34"/>
      <c r="N73" s="34"/>
      <c r="O73" s="34"/>
      <c r="P73" s="34"/>
      <c r="Q73" s="34"/>
      <c r="R73" s="34"/>
      <c r="S73" s="191" t="s">
        <v>406</v>
      </c>
    </row>
    <row r="74" spans="2:19" s="110" customFormat="1" ht="24.95" customHeight="1">
      <c r="B74" s="448" t="s">
        <v>196</v>
      </c>
      <c r="C74" s="448"/>
      <c r="D74" s="11"/>
      <c r="E74" s="11"/>
      <c r="F74" s="12"/>
      <c r="G74" s="12"/>
      <c r="H74" s="24"/>
      <c r="I74" s="24"/>
      <c r="J74" s="24"/>
      <c r="K74" s="24"/>
      <c r="L74" s="24"/>
      <c r="M74" s="24"/>
      <c r="N74" s="171"/>
      <c r="O74" s="171"/>
      <c r="P74" s="171"/>
      <c r="Q74" s="171"/>
      <c r="R74" s="171"/>
      <c r="S74" s="191" t="s">
        <v>327</v>
      </c>
    </row>
    <row r="75" spans="2:19" s="110" customFormat="1" ht="24.95" customHeight="1">
      <c r="B75" s="88" t="s">
        <v>197</v>
      </c>
      <c r="C75" s="88"/>
      <c r="D75" s="85"/>
      <c r="E75" s="85"/>
      <c r="F75" s="86"/>
      <c r="G75" s="87"/>
      <c r="H75" s="8"/>
      <c r="I75" s="8"/>
      <c r="J75" s="8"/>
      <c r="K75" s="108"/>
      <c r="L75" s="108"/>
      <c r="M75" s="108"/>
      <c r="N75" s="108"/>
      <c r="O75" s="108"/>
      <c r="P75" s="108"/>
      <c r="Q75" s="108"/>
      <c r="R75" s="108"/>
      <c r="S75" s="88" t="s">
        <v>180</v>
      </c>
    </row>
    <row r="76" spans="2:19" ht="24.95" customHeight="1">
      <c r="B76" s="20"/>
      <c r="C76" s="21"/>
      <c r="D76" s="21"/>
      <c r="E76" s="21"/>
      <c r="F76" s="21"/>
      <c r="G76" s="21"/>
      <c r="H76" s="21"/>
      <c r="I76" s="21"/>
      <c r="J76" s="21"/>
      <c r="K76" s="21"/>
      <c r="L76" s="21"/>
      <c r="M76" s="21"/>
      <c r="N76" s="21"/>
      <c r="O76" s="21"/>
      <c r="P76" s="21"/>
      <c r="Q76" s="21"/>
      <c r="R76" s="21"/>
      <c r="S76" s="21"/>
    </row>
    <row r="77" spans="2:19" ht="25.15" customHeight="1">
      <c r="B77" s="466" t="s">
        <v>471</v>
      </c>
      <c r="C77" s="466"/>
      <c r="D77" s="466"/>
      <c r="E77" s="466"/>
      <c r="F77" s="466"/>
      <c r="G77" s="466"/>
      <c r="H77" s="466"/>
      <c r="I77" s="466"/>
      <c r="J77" s="466"/>
      <c r="K77" s="466"/>
      <c r="L77" s="466"/>
      <c r="M77" s="466"/>
      <c r="N77" s="466"/>
      <c r="O77" s="466"/>
      <c r="P77" s="466"/>
      <c r="Q77" s="466"/>
      <c r="R77" s="466"/>
      <c r="S77" s="466"/>
    </row>
    <row r="78" spans="2:19" ht="25.15" customHeight="1">
      <c r="B78" s="467" t="s">
        <v>472</v>
      </c>
      <c r="C78" s="467"/>
      <c r="D78" s="467"/>
      <c r="E78" s="467"/>
      <c r="F78" s="467"/>
      <c r="G78" s="467"/>
      <c r="H78" s="467"/>
      <c r="I78" s="467"/>
      <c r="J78" s="467"/>
      <c r="K78" s="467"/>
      <c r="L78" s="467"/>
      <c r="M78" s="467"/>
      <c r="N78" s="467"/>
      <c r="O78" s="467"/>
      <c r="P78" s="467"/>
      <c r="Q78" s="467"/>
      <c r="R78" s="467"/>
      <c r="S78" s="467"/>
    </row>
    <row r="79" spans="2:19" ht="25.15" customHeight="1">
      <c r="B79" s="273"/>
      <c r="C79" s="273"/>
      <c r="D79" s="273"/>
      <c r="E79" s="273"/>
      <c r="F79" s="273"/>
      <c r="G79" s="273"/>
      <c r="H79" s="273"/>
      <c r="I79" s="273"/>
      <c r="J79" s="273"/>
      <c r="K79" s="273"/>
      <c r="L79" s="273"/>
      <c r="M79" s="273"/>
      <c r="N79" s="273"/>
      <c r="O79" s="273"/>
      <c r="P79" s="273"/>
      <c r="Q79" s="273"/>
      <c r="R79" s="273"/>
      <c r="S79" s="203" t="s">
        <v>209</v>
      </c>
    </row>
    <row r="80" spans="2:19" ht="25.15" customHeight="1">
      <c r="B80" s="177" t="s">
        <v>1</v>
      </c>
      <c r="C80" s="55">
        <v>2010</v>
      </c>
      <c r="D80" s="55">
        <v>2011</v>
      </c>
      <c r="E80" s="55">
        <v>2012</v>
      </c>
      <c r="F80" s="55">
        <v>2013</v>
      </c>
      <c r="G80" s="55">
        <v>2014</v>
      </c>
      <c r="H80" s="55">
        <v>2015</v>
      </c>
      <c r="I80" s="55">
        <v>2016</v>
      </c>
      <c r="J80" s="55">
        <v>2017</v>
      </c>
      <c r="K80" s="55">
        <v>2018</v>
      </c>
      <c r="L80" s="55">
        <v>2019</v>
      </c>
      <c r="M80" s="55">
        <v>2020</v>
      </c>
      <c r="N80" s="55">
        <v>2021</v>
      </c>
      <c r="O80" s="55">
        <v>2022</v>
      </c>
      <c r="P80" s="55">
        <v>2023</v>
      </c>
      <c r="Q80" s="55" t="s">
        <v>368</v>
      </c>
      <c r="R80" s="55" t="s">
        <v>404</v>
      </c>
      <c r="S80" s="55" t="s">
        <v>17</v>
      </c>
    </row>
    <row r="81" spans="2:19" ht="25.15" customHeight="1">
      <c r="B81" s="17" t="s">
        <v>84</v>
      </c>
      <c r="C81" s="111">
        <f t="shared" ref="C81:R81" si="31">C7</f>
        <v>6938.3630000000003</v>
      </c>
      <c r="D81" s="111">
        <f t="shared" si="31"/>
        <v>7199.4234999999999</v>
      </c>
      <c r="E81" s="111">
        <f t="shared" si="31"/>
        <v>7497.1184999999996</v>
      </c>
      <c r="F81" s="111">
        <f t="shared" si="31"/>
        <v>7831.8469999999998</v>
      </c>
      <c r="G81" s="111">
        <f t="shared" si="31"/>
        <v>8236.8744999999999</v>
      </c>
      <c r="H81" s="111">
        <f t="shared" si="31"/>
        <v>8674.6329999999998</v>
      </c>
      <c r="I81" s="111">
        <f t="shared" si="31"/>
        <v>9030.8729999999996</v>
      </c>
      <c r="J81" s="111">
        <f t="shared" si="31"/>
        <v>9234.3269999999993</v>
      </c>
      <c r="K81" s="111">
        <f t="shared" si="31"/>
        <v>9346.8700000000008</v>
      </c>
      <c r="L81" s="111">
        <f t="shared" si="31"/>
        <v>9377.8474999999999</v>
      </c>
      <c r="M81" s="111">
        <f t="shared" si="31"/>
        <v>9448.5239999999994</v>
      </c>
      <c r="N81" s="111">
        <f t="shared" si="31"/>
        <v>9789.0480000000007</v>
      </c>
      <c r="O81" s="111">
        <f t="shared" si="31"/>
        <v>10242.086499999999</v>
      </c>
      <c r="P81" s="111">
        <f t="shared" si="31"/>
        <v>10642.081</v>
      </c>
      <c r="Q81" s="111">
        <f t="shared" si="31"/>
        <v>11027.129000000001</v>
      </c>
      <c r="R81" s="111">
        <f t="shared" si="31"/>
        <v>11346</v>
      </c>
      <c r="S81" s="18" t="s">
        <v>161</v>
      </c>
    </row>
    <row r="82" spans="2:19" ht="25.15" customHeight="1">
      <c r="B82" s="17" t="s">
        <v>16</v>
      </c>
      <c r="C82" s="63">
        <f t="shared" ref="C82:R82" si="32">C8/3.6725</f>
        <v>307736.34621103597</v>
      </c>
      <c r="D82" s="63">
        <f t="shared" si="32"/>
        <v>368881.04181127297</v>
      </c>
      <c r="E82" s="63">
        <f t="shared" si="32"/>
        <v>392793.56690522039</v>
      </c>
      <c r="F82" s="63">
        <f t="shared" si="32"/>
        <v>409632.56379833509</v>
      </c>
      <c r="G82" s="63">
        <f t="shared" si="32"/>
        <v>424935.82865220518</v>
      </c>
      <c r="H82" s="63">
        <f t="shared" si="32"/>
        <v>381973.14235944254</v>
      </c>
      <c r="I82" s="63">
        <f t="shared" si="32"/>
        <v>381717.20668826549</v>
      </c>
      <c r="J82" s="63">
        <f t="shared" si="32"/>
        <v>403365.06042557367</v>
      </c>
      <c r="K82" s="63">
        <f t="shared" si="32"/>
        <v>440559.99254713673</v>
      </c>
      <c r="L82" s="63">
        <f t="shared" si="32"/>
        <v>433926.21567817318</v>
      </c>
      <c r="M82" s="63">
        <f t="shared" si="32"/>
        <v>357161.76982012187</v>
      </c>
      <c r="N82" s="63">
        <f t="shared" si="32"/>
        <v>422441.272571115</v>
      </c>
      <c r="O82" s="63">
        <f t="shared" si="32"/>
        <v>511403.39268585731</v>
      </c>
      <c r="P82" s="63">
        <f t="shared" si="32"/>
        <v>522622.26840112539</v>
      </c>
      <c r="Q82" s="63">
        <f t="shared" si="32"/>
        <v>580959.15910076885</v>
      </c>
      <c r="R82" s="63">
        <f t="shared" si="32"/>
        <v>614398.36386142718</v>
      </c>
      <c r="S82" s="18" t="s">
        <v>89</v>
      </c>
    </row>
    <row r="83" spans="2:19" ht="25.15" customHeight="1">
      <c r="B83" s="17" t="s">
        <v>85</v>
      </c>
      <c r="C83" s="63">
        <f t="shared" ref="C83:R83" si="33">C9/3.6725</f>
        <v>218636.19255101742</v>
      </c>
      <c r="D83" s="63">
        <f t="shared" si="33"/>
        <v>233884.25969917164</v>
      </c>
      <c r="E83" s="63">
        <f t="shared" si="33"/>
        <v>248179.82195275486</v>
      </c>
      <c r="F83" s="63">
        <f t="shared" si="33"/>
        <v>267390.52615676867</v>
      </c>
      <c r="G83" s="63">
        <f t="shared" si="33"/>
        <v>288960.41691946157</v>
      </c>
      <c r="H83" s="63">
        <f t="shared" si="33"/>
        <v>304801.58154877782</v>
      </c>
      <c r="I83" s="63">
        <f t="shared" si="33"/>
        <v>313554.05558457872</v>
      </c>
      <c r="J83" s="63">
        <f t="shared" si="33"/>
        <v>324812.89672023483</v>
      </c>
      <c r="K83" s="63">
        <f t="shared" si="33"/>
        <v>331276.28992280003</v>
      </c>
      <c r="L83" s="63">
        <f t="shared" si="33"/>
        <v>339756.89900796744</v>
      </c>
      <c r="M83" s="63">
        <f t="shared" si="33"/>
        <v>296822.22759879264</v>
      </c>
      <c r="N83" s="63">
        <f t="shared" si="33"/>
        <v>322745.00806106895</v>
      </c>
      <c r="O83" s="63">
        <f t="shared" si="33"/>
        <v>362077.72680848785</v>
      </c>
      <c r="P83" s="63">
        <f t="shared" si="33"/>
        <v>399988.65653459146</v>
      </c>
      <c r="Q83" s="63">
        <f t="shared" si="33"/>
        <v>461015.59617739695</v>
      </c>
      <c r="R83" s="63">
        <f t="shared" si="33"/>
        <v>501781.80105808284</v>
      </c>
      <c r="S83" s="18" t="s">
        <v>116</v>
      </c>
    </row>
    <row r="84" spans="2:19" ht="25.15" customHeight="1">
      <c r="B84" s="17" t="s">
        <v>369</v>
      </c>
      <c r="C84" s="63">
        <f t="shared" ref="C84:R84" si="34">C10/3.6725</f>
        <v>307736.34852733044</v>
      </c>
      <c r="D84" s="63">
        <f t="shared" si="34"/>
        <v>328467.04358632473</v>
      </c>
      <c r="E84" s="63">
        <f t="shared" si="34"/>
        <v>343849.99752284476</v>
      </c>
      <c r="F84" s="63">
        <f t="shared" si="34"/>
        <v>360762.08976128657</v>
      </c>
      <c r="G84" s="63">
        <f t="shared" si="34"/>
        <v>377475.90104560344</v>
      </c>
      <c r="H84" s="63">
        <f t="shared" si="34"/>
        <v>404230.13299747807</v>
      </c>
      <c r="I84" s="63">
        <f t="shared" si="34"/>
        <v>427101.07564247178</v>
      </c>
      <c r="J84" s="63">
        <f t="shared" si="34"/>
        <v>422567.94806679216</v>
      </c>
      <c r="K84" s="63">
        <f t="shared" si="34"/>
        <v>429063.68935619108</v>
      </c>
      <c r="L84" s="63">
        <f t="shared" si="34"/>
        <v>434518.33830438141</v>
      </c>
      <c r="M84" s="63">
        <f t="shared" si="34"/>
        <v>396743.77491996583</v>
      </c>
      <c r="N84" s="63">
        <f t="shared" si="34"/>
        <v>414806.73106315365</v>
      </c>
      <c r="O84" s="63">
        <f t="shared" si="34"/>
        <v>445977.48301379971</v>
      </c>
      <c r="P84" s="63">
        <f t="shared" si="34"/>
        <v>465159.58325056446</v>
      </c>
      <c r="Q84" s="63">
        <f t="shared" si="34"/>
        <v>495679.00160963828</v>
      </c>
      <c r="R84" s="63">
        <f t="shared" si="34"/>
        <v>526581.11750095326</v>
      </c>
      <c r="S84" s="18" t="s">
        <v>370</v>
      </c>
    </row>
    <row r="85" spans="2:19" ht="25.15" customHeight="1">
      <c r="B85" s="63" t="s">
        <v>160</v>
      </c>
      <c r="C85" s="63">
        <f t="shared" ref="C85:R85" si="35">C11/3.6725</f>
        <v>307651.46358066716</v>
      </c>
      <c r="D85" s="63">
        <f t="shared" si="35"/>
        <v>369015.65690946224</v>
      </c>
      <c r="E85" s="63">
        <f t="shared" si="35"/>
        <v>393091.89925119129</v>
      </c>
      <c r="F85" s="63">
        <f t="shared" si="35"/>
        <v>410096.66439754935</v>
      </c>
      <c r="G85" s="63">
        <f t="shared" si="35"/>
        <v>425595.64329475834</v>
      </c>
      <c r="H85" s="63">
        <f t="shared" si="35"/>
        <v>383716.81415929203</v>
      </c>
      <c r="I85" s="63">
        <f t="shared" si="35"/>
        <v>383814.84002722939</v>
      </c>
      <c r="J85" s="63">
        <f t="shared" si="35"/>
        <v>406142.954390742</v>
      </c>
      <c r="K85" s="63">
        <f t="shared" si="35"/>
        <v>441985.02382573183</v>
      </c>
      <c r="L85" s="63">
        <f t="shared" si="35"/>
        <v>435989.10823689587</v>
      </c>
      <c r="M85" s="63">
        <f t="shared" si="35"/>
        <v>355283.86657590198</v>
      </c>
      <c r="N85" s="63">
        <f t="shared" si="35"/>
        <v>421707.28386657592</v>
      </c>
      <c r="O85" s="63">
        <f t="shared" si="35"/>
        <v>511458.13478556846</v>
      </c>
      <c r="P85" s="63">
        <f t="shared" si="35"/>
        <v>537258.43769905402</v>
      </c>
      <c r="Q85" s="63">
        <f t="shared" si="35"/>
        <v>596975.14742844761</v>
      </c>
      <c r="R85" s="63">
        <f t="shared" si="35"/>
        <v>648534.39618369087</v>
      </c>
      <c r="S85" s="18" t="s">
        <v>90</v>
      </c>
    </row>
    <row r="86" spans="2:19" ht="25.15" customHeight="1">
      <c r="B86" s="17" t="s">
        <v>316</v>
      </c>
      <c r="C86" s="63">
        <f t="shared" ref="C86:R86" si="36">C12/3.6725</f>
        <v>293462.16473791696</v>
      </c>
      <c r="D86" s="63">
        <f t="shared" si="36"/>
        <v>354357.46766507829</v>
      </c>
      <c r="E86" s="63">
        <f t="shared" si="36"/>
        <v>378726.86181075562</v>
      </c>
      <c r="F86" s="63">
        <f t="shared" si="36"/>
        <v>398293.36963921034</v>
      </c>
      <c r="G86" s="63">
        <f t="shared" si="36"/>
        <v>412533.04288631724</v>
      </c>
      <c r="H86" s="63">
        <f t="shared" si="36"/>
        <v>369276.10619469028</v>
      </c>
      <c r="I86" s="63">
        <f t="shared" si="36"/>
        <v>370740.340367597</v>
      </c>
      <c r="J86" s="63">
        <f t="shared" si="36"/>
        <v>389855.24846834579</v>
      </c>
      <c r="K86" s="63">
        <f t="shared" si="36"/>
        <v>424058.35262083053</v>
      </c>
      <c r="L86" s="63">
        <f t="shared" si="36"/>
        <v>418289.80258679378</v>
      </c>
      <c r="M86" s="63">
        <f t="shared" si="36"/>
        <v>342358.85636487405</v>
      </c>
      <c r="N86" s="63">
        <f t="shared" si="36"/>
        <v>407656.44656228728</v>
      </c>
      <c r="O86" s="63">
        <f t="shared" si="36"/>
        <v>497792.07624234172</v>
      </c>
      <c r="P86" s="63">
        <f t="shared" si="36"/>
        <v>518150.44586787635</v>
      </c>
      <c r="Q86" s="63">
        <f t="shared" si="36"/>
        <v>570641.65172419441</v>
      </c>
      <c r="R86" s="63">
        <f t="shared" si="36"/>
        <v>620814.83050347143</v>
      </c>
      <c r="S86" s="18" t="s">
        <v>91</v>
      </c>
    </row>
    <row r="87" spans="2:19" ht="25.15" customHeight="1">
      <c r="B87" s="63" t="s">
        <v>4</v>
      </c>
      <c r="C87" s="63">
        <f t="shared" ref="C87:R87" si="37">C13/3.6725</f>
        <v>288264.12525527569</v>
      </c>
      <c r="D87" s="63">
        <f t="shared" si="37"/>
        <v>346987.06603131385</v>
      </c>
      <c r="E87" s="63">
        <f t="shared" si="37"/>
        <v>368612.66167460859</v>
      </c>
      <c r="F87" s="63">
        <f t="shared" si="37"/>
        <v>383670.52416609938</v>
      </c>
      <c r="G87" s="63">
        <f t="shared" si="37"/>
        <v>397358.74744724302</v>
      </c>
      <c r="H87" s="63">
        <f t="shared" si="37"/>
        <v>344070.79646017699</v>
      </c>
      <c r="I87" s="63">
        <f t="shared" si="37"/>
        <v>344713.41048332199</v>
      </c>
      <c r="J87" s="63">
        <f t="shared" si="37"/>
        <v>364944.86044928525</v>
      </c>
      <c r="K87" s="63">
        <f t="shared" si="37"/>
        <v>395877.46766507829</v>
      </c>
      <c r="L87" s="63">
        <f t="shared" si="37"/>
        <v>388615.38461538462</v>
      </c>
      <c r="M87" s="63">
        <f t="shared" si="37"/>
        <v>301669.16269571136</v>
      </c>
      <c r="N87" s="63">
        <f t="shared" si="37"/>
        <v>365669.16269571136</v>
      </c>
      <c r="O87" s="63">
        <f t="shared" si="37"/>
        <v>449865.21443158615</v>
      </c>
      <c r="P87" s="63">
        <f t="shared" si="37"/>
        <v>485177.58093861974</v>
      </c>
      <c r="Q87" s="63">
        <f t="shared" si="37"/>
        <v>540292.65320452396</v>
      </c>
      <c r="R87" s="63">
        <f t="shared" si="37"/>
        <v>587152.87078225217</v>
      </c>
      <c r="S87" s="18" t="s">
        <v>307</v>
      </c>
    </row>
    <row r="88" spans="2:19" ht="25.15" customHeight="1">
      <c r="B88" s="17" t="s">
        <v>308</v>
      </c>
      <c r="C88" s="63">
        <f t="shared" ref="C88:R88" si="38">C14/3.6725</f>
        <v>104867.58432046145</v>
      </c>
      <c r="D88" s="63">
        <f t="shared" si="38"/>
        <v>150101.91698682605</v>
      </c>
      <c r="E88" s="63">
        <f t="shared" si="38"/>
        <v>166630.79773298846</v>
      </c>
      <c r="F88" s="63">
        <f t="shared" si="38"/>
        <v>172381.85358487949</v>
      </c>
      <c r="G88" s="63">
        <f t="shared" si="38"/>
        <v>163738.61142091101</v>
      </c>
      <c r="H88" s="63">
        <f t="shared" si="38"/>
        <v>103668.89675507015</v>
      </c>
      <c r="I88" s="63">
        <f t="shared" si="38"/>
        <v>102872.98766504973</v>
      </c>
      <c r="J88" s="63">
        <f t="shared" si="38"/>
        <v>111296.0206313841</v>
      </c>
      <c r="K88" s="63">
        <f t="shared" si="38"/>
        <v>134873.69520616782</v>
      </c>
      <c r="L88" s="63">
        <f t="shared" si="38"/>
        <v>125677.48634009654</v>
      </c>
      <c r="M88" s="63">
        <f t="shared" si="38"/>
        <v>103401.92453382081</v>
      </c>
      <c r="N88" s="63">
        <f t="shared" si="38"/>
        <v>152777.06892575385</v>
      </c>
      <c r="O88" s="63">
        <f t="shared" si="38"/>
        <v>216856.66868959949</v>
      </c>
      <c r="P88" s="63">
        <f t="shared" si="38"/>
        <v>188379.89666594524</v>
      </c>
      <c r="Q88" s="63">
        <f t="shared" si="38"/>
        <v>221166.16401293222</v>
      </c>
      <c r="R88" s="63">
        <f t="shared" si="38"/>
        <v>245272.94135930043</v>
      </c>
      <c r="S88" s="18" t="s">
        <v>317</v>
      </c>
    </row>
    <row r="89" spans="2:19" ht="25.15" customHeight="1">
      <c r="B89" s="17" t="s">
        <v>311</v>
      </c>
      <c r="C89" s="63">
        <f t="shared" ref="C89:R89" si="39">C15/3.6725</f>
        <v>183396.54093481426</v>
      </c>
      <c r="D89" s="63">
        <f t="shared" si="39"/>
        <v>196885.14904448777</v>
      </c>
      <c r="E89" s="63">
        <f t="shared" si="39"/>
        <v>201981.86394162013</v>
      </c>
      <c r="F89" s="63">
        <f t="shared" si="39"/>
        <v>211288.67058121989</v>
      </c>
      <c r="G89" s="63">
        <f t="shared" si="39"/>
        <v>233620.13602633204</v>
      </c>
      <c r="H89" s="63">
        <f t="shared" si="39"/>
        <v>240401.89970510686</v>
      </c>
      <c r="I89" s="63">
        <f t="shared" si="39"/>
        <v>241840.42281827226</v>
      </c>
      <c r="J89" s="63">
        <f t="shared" si="39"/>
        <v>253648.83981790114</v>
      </c>
      <c r="K89" s="63">
        <f t="shared" si="39"/>
        <v>261003.77245891048</v>
      </c>
      <c r="L89" s="63">
        <f t="shared" si="39"/>
        <v>262937.89827528811</v>
      </c>
      <c r="M89" s="63">
        <f t="shared" si="39"/>
        <v>198267.23816189056</v>
      </c>
      <c r="N89" s="63">
        <f t="shared" si="39"/>
        <v>212892.09376995752</v>
      </c>
      <c r="O89" s="63">
        <f t="shared" si="39"/>
        <v>233008.54574198663</v>
      </c>
      <c r="P89" s="63">
        <f t="shared" si="39"/>
        <v>296797.68427267449</v>
      </c>
      <c r="Q89" s="63">
        <f t="shared" si="39"/>
        <v>319126.48919159174</v>
      </c>
      <c r="R89" s="63">
        <f t="shared" si="39"/>
        <v>341879.92942295171</v>
      </c>
      <c r="S89" s="36" t="s">
        <v>101</v>
      </c>
    </row>
    <row r="90" spans="2:19" ht="25.15" customHeight="1">
      <c r="B90" s="53" t="s">
        <v>187</v>
      </c>
      <c r="C90" s="249">
        <f t="shared" ref="C90:R90" si="40">C16/3.6725</f>
        <v>162248.38967920246</v>
      </c>
      <c r="D90" s="249">
        <f t="shared" si="40"/>
        <v>169829.28610833557</v>
      </c>
      <c r="E90" s="249">
        <f t="shared" si="40"/>
        <v>173905.18897494365</v>
      </c>
      <c r="F90" s="249">
        <f t="shared" si="40"/>
        <v>181096.13997755019</v>
      </c>
      <c r="G90" s="249">
        <f t="shared" si="40"/>
        <v>203130.23507370829</v>
      </c>
      <c r="H90" s="249">
        <f t="shared" si="40"/>
        <v>208467.24855340098</v>
      </c>
      <c r="I90" s="249">
        <f t="shared" si="40"/>
        <v>210033.11947744532</v>
      </c>
      <c r="J90" s="249">
        <f t="shared" si="40"/>
        <v>214280.99415066119</v>
      </c>
      <c r="K90" s="249">
        <f t="shared" si="40"/>
        <v>221384.24418152997</v>
      </c>
      <c r="L90" s="249">
        <f t="shared" si="40"/>
        <v>208233.36978147682</v>
      </c>
      <c r="M90" s="249">
        <f t="shared" si="40"/>
        <v>145218.75624550678</v>
      </c>
      <c r="N90" s="249">
        <f t="shared" si="40"/>
        <v>152230.7624406559</v>
      </c>
      <c r="O90" s="249">
        <f t="shared" si="40"/>
        <v>169425.41981792133</v>
      </c>
      <c r="P90" s="249">
        <f t="shared" si="40"/>
        <v>235550.58843454174</v>
      </c>
      <c r="Q90" s="249">
        <f t="shared" si="40"/>
        <v>253488.61385859383</v>
      </c>
      <c r="R90" s="249">
        <f t="shared" si="40"/>
        <v>271461.43777256756</v>
      </c>
      <c r="S90" s="195" t="s">
        <v>199</v>
      </c>
    </row>
    <row r="91" spans="2:19" ht="25.15" customHeight="1">
      <c r="B91" s="53" t="s">
        <v>198</v>
      </c>
      <c r="C91" s="249">
        <f t="shared" ref="C91:R91" si="41">C17/3.6725</f>
        <v>21148.1512556118</v>
      </c>
      <c r="D91" s="249">
        <f t="shared" si="41"/>
        <v>27055.862936152222</v>
      </c>
      <c r="E91" s="249">
        <f t="shared" si="41"/>
        <v>28076.674966676466</v>
      </c>
      <c r="F91" s="249">
        <f t="shared" si="41"/>
        <v>30192.530603669711</v>
      </c>
      <c r="G91" s="249">
        <f t="shared" si="41"/>
        <v>30489.900952623735</v>
      </c>
      <c r="H91" s="249">
        <f t="shared" si="41"/>
        <v>31934.651151705861</v>
      </c>
      <c r="I91" s="249">
        <f t="shared" si="41"/>
        <v>31807.303340826962</v>
      </c>
      <c r="J91" s="249">
        <f t="shared" si="41"/>
        <v>39367.845667239962</v>
      </c>
      <c r="K91" s="249">
        <f t="shared" si="41"/>
        <v>39619.528277380523</v>
      </c>
      <c r="L91" s="249">
        <f t="shared" si="41"/>
        <v>54704.52849381126</v>
      </c>
      <c r="M91" s="249">
        <f t="shared" si="41"/>
        <v>53048.481916383767</v>
      </c>
      <c r="N91" s="249">
        <f t="shared" si="41"/>
        <v>60661.331329301604</v>
      </c>
      <c r="O91" s="249">
        <f t="shared" si="41"/>
        <v>63583.125924065316</v>
      </c>
      <c r="P91" s="249">
        <f t="shared" si="41"/>
        <v>61247.095838132773</v>
      </c>
      <c r="Q91" s="249">
        <f t="shared" si="41"/>
        <v>65637.875332997923</v>
      </c>
      <c r="R91" s="249">
        <f t="shared" si="41"/>
        <v>70418.491650384123</v>
      </c>
      <c r="S91" s="195" t="s">
        <v>200</v>
      </c>
    </row>
    <row r="92" spans="2:19" ht="25.15" customHeight="1">
      <c r="B92" s="17" t="s">
        <v>372</v>
      </c>
      <c r="C92" s="63">
        <f t="shared" ref="C92:R92" si="42">C18/3.6725</f>
        <v>96294.249293381072</v>
      </c>
      <c r="D92" s="63">
        <f t="shared" si="42"/>
        <v>106590.84088647808</v>
      </c>
      <c r="E92" s="63">
        <f t="shared" si="42"/>
        <v>93525.372216871983</v>
      </c>
      <c r="F92" s="63">
        <f t="shared" si="42"/>
        <v>99195.370144096145</v>
      </c>
      <c r="G92" s="63">
        <f t="shared" si="42"/>
        <v>107879.6131987086</v>
      </c>
      <c r="H92" s="63">
        <f t="shared" si="42"/>
        <v>88827.859461122222</v>
      </c>
      <c r="I92" s="63">
        <f t="shared" si="42"/>
        <v>89665.760721482409</v>
      </c>
      <c r="J92" s="63">
        <f t="shared" si="42"/>
        <v>85727.117538280349</v>
      </c>
      <c r="K92" s="63">
        <f t="shared" si="42"/>
        <v>87025.261501243105</v>
      </c>
      <c r="L92" s="63">
        <f t="shared" si="42"/>
        <v>87650.074591563098</v>
      </c>
      <c r="M92" s="63">
        <f t="shared" si="42"/>
        <v>58512.751033499022</v>
      </c>
      <c r="N92" s="63">
        <f t="shared" si="42"/>
        <v>72293.567433318516</v>
      </c>
      <c r="O92" s="63">
        <f t="shared" si="42"/>
        <v>94575.55454250834</v>
      </c>
      <c r="P92" s="63">
        <f t="shared" si="42"/>
        <v>109786.54196920134</v>
      </c>
      <c r="Q92" s="63">
        <f t="shared" si="42"/>
        <v>130784.70092586511</v>
      </c>
      <c r="R92" s="63">
        <f t="shared" si="42"/>
        <v>147309.14983486087</v>
      </c>
      <c r="S92" s="18" t="s">
        <v>318</v>
      </c>
    </row>
    <row r="93" spans="2:19" ht="25.15" customHeight="1">
      <c r="B93" s="17" t="s">
        <v>100</v>
      </c>
      <c r="C93" s="63">
        <f t="shared" ref="C93:R93" si="43">C19/3.6725</f>
        <v>238328.11436351261</v>
      </c>
      <c r="D93" s="63">
        <f t="shared" si="43"/>
        <v>315867.93737236218</v>
      </c>
      <c r="E93" s="63">
        <f t="shared" si="43"/>
        <v>375513.95507147722</v>
      </c>
      <c r="F93" s="63">
        <f t="shared" si="43"/>
        <v>392244.52008168824</v>
      </c>
      <c r="G93" s="63">
        <f t="shared" si="43"/>
        <v>402728.11436351261</v>
      </c>
      <c r="H93" s="63">
        <f t="shared" si="43"/>
        <v>358529.6119809394</v>
      </c>
      <c r="I93" s="63">
        <f t="shared" si="43"/>
        <v>360626.27637848881</v>
      </c>
      <c r="J93" s="63">
        <f t="shared" si="43"/>
        <v>382137.50850918994</v>
      </c>
      <c r="K93" s="63">
        <f t="shared" si="43"/>
        <v>400217.83526208304</v>
      </c>
      <c r="L93" s="63">
        <f t="shared" si="43"/>
        <v>404863.17222600407</v>
      </c>
      <c r="M93" s="63">
        <f t="shared" si="43"/>
        <v>374072.85195439128</v>
      </c>
      <c r="N93" s="63">
        <f t="shared" si="43"/>
        <v>457645.04364479776</v>
      </c>
      <c r="O93" s="63">
        <f t="shared" si="43"/>
        <v>578700.16772536864</v>
      </c>
      <c r="P93" s="63">
        <f t="shared" si="43"/>
        <v>580164.20955195895</v>
      </c>
      <c r="Q93" s="63">
        <f t="shared" si="43"/>
        <v>647898.36502764653</v>
      </c>
      <c r="R93" s="63">
        <f t="shared" si="43"/>
        <v>752256.25533200125</v>
      </c>
      <c r="S93" s="18" t="s">
        <v>97</v>
      </c>
    </row>
    <row r="94" spans="2:19" ht="25.15" customHeight="1">
      <c r="B94" s="53" t="s">
        <v>171</v>
      </c>
      <c r="C94" s="249">
        <f t="shared" ref="C94:R94" si="44">C20/3.6725</f>
        <v>226592.2396187883</v>
      </c>
      <c r="D94" s="249">
        <f t="shared" si="44"/>
        <v>303070.11572498298</v>
      </c>
      <c r="E94" s="249">
        <f t="shared" si="44"/>
        <v>360445.20081688225</v>
      </c>
      <c r="F94" s="249">
        <f t="shared" si="44"/>
        <v>371005.5820285909</v>
      </c>
      <c r="G94" s="249">
        <f t="shared" si="44"/>
        <v>378902.38257317903</v>
      </c>
      <c r="H94" s="249">
        <f t="shared" si="44"/>
        <v>297753.57385976857</v>
      </c>
      <c r="I94" s="249">
        <f t="shared" si="44"/>
        <v>295030.63308373041</v>
      </c>
      <c r="J94" s="249">
        <f t="shared" si="44"/>
        <v>311640.57181756297</v>
      </c>
      <c r="K94" s="249">
        <f t="shared" si="44"/>
        <v>328386.6575901974</v>
      </c>
      <c r="L94" s="249">
        <f t="shared" si="44"/>
        <v>314597.68550034036</v>
      </c>
      <c r="M94" s="249">
        <f t="shared" si="44"/>
        <v>294718.3463109642</v>
      </c>
      <c r="N94" s="249">
        <f t="shared" si="44"/>
        <v>354119.89126935694</v>
      </c>
      <c r="O94" s="249">
        <f t="shared" si="44"/>
        <v>424309.42572400707</v>
      </c>
      <c r="P94" s="249">
        <f t="shared" si="44"/>
        <v>412010.73833064927</v>
      </c>
      <c r="Q94" s="249">
        <f t="shared" si="44"/>
        <v>466568.54128077504</v>
      </c>
      <c r="R94" s="249">
        <f t="shared" si="44"/>
        <v>559997.57595827768</v>
      </c>
      <c r="S94" s="52" t="s">
        <v>173</v>
      </c>
    </row>
    <row r="95" spans="2:19" ht="25.15" customHeight="1">
      <c r="B95" s="53" t="s">
        <v>172</v>
      </c>
      <c r="C95" s="249">
        <f t="shared" ref="C95:R95" si="45">C21/3.6725</f>
        <v>11735.874744724302</v>
      </c>
      <c r="D95" s="249">
        <f t="shared" si="45"/>
        <v>12797.821647379171</v>
      </c>
      <c r="E95" s="249">
        <f t="shared" si="45"/>
        <v>15068.754254594964</v>
      </c>
      <c r="F95" s="249">
        <f t="shared" si="45"/>
        <v>21238.938053097347</v>
      </c>
      <c r="G95" s="249">
        <f t="shared" si="45"/>
        <v>23825.731790333561</v>
      </c>
      <c r="H95" s="249">
        <f t="shared" si="45"/>
        <v>60776.038121170866</v>
      </c>
      <c r="I95" s="249">
        <f t="shared" si="45"/>
        <v>65595.643294758338</v>
      </c>
      <c r="J95" s="249">
        <f t="shared" si="45"/>
        <v>70496.936691626965</v>
      </c>
      <c r="K95" s="249">
        <f t="shared" si="45"/>
        <v>71831.177671885642</v>
      </c>
      <c r="L95" s="249">
        <f t="shared" si="45"/>
        <v>90265.486725663723</v>
      </c>
      <c r="M95" s="249">
        <f t="shared" si="45"/>
        <v>79354.505643427052</v>
      </c>
      <c r="N95" s="249">
        <f t="shared" si="45"/>
        <v>103525.15237544077</v>
      </c>
      <c r="O95" s="249">
        <f t="shared" si="45"/>
        <v>154390.74200136148</v>
      </c>
      <c r="P95" s="249">
        <f t="shared" si="45"/>
        <v>168153.47122130974</v>
      </c>
      <c r="Q95" s="249">
        <f t="shared" si="45"/>
        <v>181329.82374687152</v>
      </c>
      <c r="R95" s="249">
        <f t="shared" si="45"/>
        <v>192258.67937372363</v>
      </c>
      <c r="S95" s="52" t="s">
        <v>174</v>
      </c>
    </row>
    <row r="96" spans="2:19" ht="25.15" customHeight="1">
      <c r="B96" s="17" t="s">
        <v>99</v>
      </c>
      <c r="C96" s="63">
        <f t="shared" ref="C96:R96" si="46">C22/3.6725</f>
        <v>210282.56025630428</v>
      </c>
      <c r="D96" s="63">
        <f t="shared" si="46"/>
        <v>250462.89993192648</v>
      </c>
      <c r="E96" s="63">
        <f t="shared" si="46"/>
        <v>278227.63784887682</v>
      </c>
      <c r="F96" s="63">
        <f t="shared" si="46"/>
        <v>293095.98366235534</v>
      </c>
      <c r="G96" s="63">
        <f t="shared" si="46"/>
        <v>319292.03539823007</v>
      </c>
      <c r="H96" s="63">
        <f t="shared" si="46"/>
        <v>305786.24914908101</v>
      </c>
      <c r="I96" s="63">
        <f t="shared" si="46"/>
        <v>310415.24846834585</v>
      </c>
      <c r="J96" s="63">
        <f t="shared" si="46"/>
        <v>318148.40027229406</v>
      </c>
      <c r="K96" s="63">
        <f t="shared" si="46"/>
        <v>307686.86181075562</v>
      </c>
      <c r="L96" s="63">
        <f t="shared" si="46"/>
        <v>321524.92640674743</v>
      </c>
      <c r="M96" s="63">
        <f t="shared" si="46"/>
        <v>273691.07433477987</v>
      </c>
      <c r="N96" s="63">
        <f t="shared" si="46"/>
        <v>320389.4091288466</v>
      </c>
      <c r="O96" s="63">
        <f t="shared" si="46"/>
        <v>394880.87134104827</v>
      </c>
      <c r="P96" s="63">
        <f t="shared" si="46"/>
        <v>464126.16739270947</v>
      </c>
      <c r="Q96" s="63">
        <f t="shared" si="46"/>
        <v>516850.39604433457</v>
      </c>
      <c r="R96" s="63">
        <f t="shared" si="46"/>
        <v>627046.97072838666</v>
      </c>
      <c r="S96" s="18" t="s">
        <v>98</v>
      </c>
    </row>
    <row r="97" spans="2:19" ht="25.15" customHeight="1">
      <c r="B97" s="53" t="s">
        <v>175</v>
      </c>
      <c r="C97" s="249">
        <f t="shared" ref="C97:R97" si="47">C23/3.6725</f>
        <v>186869.88958211255</v>
      </c>
      <c r="D97" s="249">
        <f t="shared" si="47"/>
        <v>229931.92648059907</v>
      </c>
      <c r="E97" s="249">
        <f t="shared" si="47"/>
        <v>256525.79986385297</v>
      </c>
      <c r="F97" s="249">
        <f t="shared" si="47"/>
        <v>270577.26344452007</v>
      </c>
      <c r="G97" s="249">
        <f t="shared" si="47"/>
        <v>276024.50646698434</v>
      </c>
      <c r="H97" s="249">
        <f t="shared" si="47"/>
        <v>263417.29067392787</v>
      </c>
      <c r="I97" s="249">
        <f t="shared" si="47"/>
        <v>266575.90197413205</v>
      </c>
      <c r="J97" s="249">
        <f t="shared" si="47"/>
        <v>273710.00680735195</v>
      </c>
      <c r="K97" s="249">
        <f t="shared" si="47"/>
        <v>261511.23213070116</v>
      </c>
      <c r="L97" s="249">
        <f t="shared" si="47"/>
        <v>259251.27085875563</v>
      </c>
      <c r="M97" s="249">
        <f t="shared" si="47"/>
        <v>235371.00068073525</v>
      </c>
      <c r="N97" s="249">
        <f t="shared" si="47"/>
        <v>271422.73655547993</v>
      </c>
      <c r="O97" s="249">
        <f t="shared" si="47"/>
        <v>331082.36895847518</v>
      </c>
      <c r="P97" s="249">
        <f t="shared" si="47"/>
        <v>352655.3300268646</v>
      </c>
      <c r="Q97" s="249">
        <f t="shared" si="47"/>
        <v>400205.88947756862</v>
      </c>
      <c r="R97" s="249">
        <f t="shared" si="47"/>
        <v>501867.93737236218</v>
      </c>
      <c r="S97" s="52" t="s">
        <v>177</v>
      </c>
    </row>
    <row r="98" spans="2:19" ht="25.15" customHeight="1">
      <c r="B98" s="53" t="s">
        <v>176</v>
      </c>
      <c r="C98" s="249">
        <f t="shared" ref="C98:R98" si="48">C24/3.6725</f>
        <v>23412.670674191741</v>
      </c>
      <c r="D98" s="249">
        <f t="shared" si="48"/>
        <v>20530.973451327434</v>
      </c>
      <c r="E98" s="249">
        <f t="shared" si="48"/>
        <v>21701.837985023827</v>
      </c>
      <c r="F98" s="249">
        <f t="shared" si="48"/>
        <v>22518.720217835264</v>
      </c>
      <c r="G98" s="249">
        <f t="shared" si="48"/>
        <v>43267.528931245746</v>
      </c>
      <c r="H98" s="249">
        <f t="shared" si="48"/>
        <v>42368.958475153166</v>
      </c>
      <c r="I98" s="249">
        <f t="shared" si="48"/>
        <v>43839.346494213751</v>
      </c>
      <c r="J98" s="249">
        <f t="shared" si="48"/>
        <v>44438.393464942143</v>
      </c>
      <c r="K98" s="249">
        <f t="shared" si="48"/>
        <v>46175.629680054459</v>
      </c>
      <c r="L98" s="249">
        <f t="shared" si="48"/>
        <v>62273.655547991832</v>
      </c>
      <c r="M98" s="249">
        <f t="shared" si="48"/>
        <v>38320.073654044645</v>
      </c>
      <c r="N98" s="249">
        <f t="shared" si="48"/>
        <v>48966.672573366639</v>
      </c>
      <c r="O98" s="249">
        <f t="shared" si="48"/>
        <v>63798.50238257314</v>
      </c>
      <c r="P98" s="249">
        <f t="shared" si="48"/>
        <v>111470.83736584491</v>
      </c>
      <c r="Q98" s="249">
        <f t="shared" si="48"/>
        <v>116644.50656676592</v>
      </c>
      <c r="R98" s="249">
        <f t="shared" si="48"/>
        <v>125179.03335602452</v>
      </c>
      <c r="S98" s="52" t="s">
        <v>178</v>
      </c>
    </row>
    <row r="99" spans="2:19" ht="25.15" customHeight="1" thickBot="1">
      <c r="B99" s="89" t="s">
        <v>66</v>
      </c>
      <c r="C99" s="255">
        <f t="shared" ref="C99:R99" si="49">C25/3.6725</f>
        <v>81696.657003946922</v>
      </c>
      <c r="D99" s="255">
        <f t="shared" si="49"/>
        <v>88097.173790289482</v>
      </c>
      <c r="E99" s="255">
        <f t="shared" si="49"/>
        <v>95456.810182672925</v>
      </c>
      <c r="F99" s="255">
        <f t="shared" si="49"/>
        <v>107887.11747031067</v>
      </c>
      <c r="G99" s="255">
        <f t="shared" si="49"/>
        <v>115216.8176873729</v>
      </c>
      <c r="H99" s="255">
        <f t="shared" si="49"/>
        <v>122538.35556688007</v>
      </c>
      <c r="I99" s="255">
        <f t="shared" si="49"/>
        <v>129725.09406287747</v>
      </c>
      <c r="J99" s="255">
        <f t="shared" si="49"/>
        <v>136382.46897380261</v>
      </c>
      <c r="K99" s="255">
        <f t="shared" si="49"/>
        <v>142129.37460370059</v>
      </c>
      <c r="L99" s="255">
        <f t="shared" si="49"/>
        <v>144938.38165650403</v>
      </c>
      <c r="M99" s="255">
        <f t="shared" si="49"/>
        <v>136681.77642277922</v>
      </c>
      <c r="N99" s="255">
        <f t="shared" si="49"/>
        <v>144418.81224460664</v>
      </c>
      <c r="O99" s="255">
        <f t="shared" si="49"/>
        <v>160007.48457130638</v>
      </c>
      <c r="P99" s="255">
        <f t="shared" si="49"/>
        <v>175884.80352244093</v>
      </c>
      <c r="Q99" s="255">
        <f t="shared" si="49"/>
        <v>196336.23635944101</v>
      </c>
      <c r="R99" s="255">
        <f t="shared" si="49"/>
        <v>207078.71836456671</v>
      </c>
      <c r="S99" s="90" t="s">
        <v>114</v>
      </c>
    </row>
    <row r="100" spans="2:19" s="110" customFormat="1" ht="24.95" customHeight="1">
      <c r="B100" s="450" t="s">
        <v>407</v>
      </c>
      <c r="C100" s="450"/>
      <c r="D100" s="34"/>
      <c r="E100" s="34"/>
      <c r="F100" s="34"/>
      <c r="G100" s="34"/>
      <c r="H100" s="34"/>
      <c r="I100" s="34"/>
      <c r="J100" s="34"/>
      <c r="K100" s="34"/>
      <c r="L100" s="34"/>
      <c r="M100" s="34"/>
      <c r="N100" s="34"/>
      <c r="O100" s="34"/>
      <c r="P100" s="34"/>
      <c r="Q100" s="34"/>
      <c r="R100" s="34"/>
      <c r="S100" s="191" t="s">
        <v>406</v>
      </c>
    </row>
    <row r="101" spans="2:19" s="110" customFormat="1" ht="24.95" customHeight="1">
      <c r="B101" s="448" t="s">
        <v>196</v>
      </c>
      <c r="C101" s="448"/>
      <c r="D101" s="11"/>
      <c r="E101" s="11"/>
      <c r="F101" s="12"/>
      <c r="G101" s="12"/>
      <c r="H101" s="24"/>
      <c r="I101" s="24"/>
      <c r="J101" s="24"/>
      <c r="K101" s="24"/>
      <c r="L101" s="24"/>
      <c r="M101" s="24"/>
      <c r="N101" s="171"/>
      <c r="O101" s="171"/>
      <c r="P101" s="171"/>
      <c r="Q101" s="171"/>
      <c r="R101" s="171"/>
      <c r="S101" s="191" t="s">
        <v>327</v>
      </c>
    </row>
    <row r="102" spans="2:19" s="110" customFormat="1" ht="24.95" customHeight="1">
      <c r="B102" s="88" t="s">
        <v>197</v>
      </c>
      <c r="C102" s="88"/>
      <c r="D102" s="85"/>
      <c r="E102" s="85"/>
      <c r="F102" s="86"/>
      <c r="G102" s="87"/>
      <c r="H102" s="8"/>
      <c r="I102" s="8"/>
      <c r="J102" s="8"/>
      <c r="K102" s="108"/>
      <c r="L102" s="108"/>
      <c r="M102" s="108"/>
      <c r="N102" s="108"/>
      <c r="O102" s="108"/>
      <c r="P102" s="108"/>
      <c r="Q102" s="108"/>
      <c r="R102" s="108"/>
      <c r="S102" s="88" t="s">
        <v>180</v>
      </c>
    </row>
    <row r="103" spans="2:19" ht="24.95" customHeight="1">
      <c r="B103" s="19"/>
      <c r="C103" s="7"/>
      <c r="D103" s="7"/>
      <c r="E103" s="7"/>
      <c r="F103" s="7"/>
      <c r="G103" s="7"/>
      <c r="H103" s="7"/>
      <c r="I103" s="7"/>
      <c r="J103" s="7"/>
      <c r="K103" s="7"/>
      <c r="L103" s="7"/>
      <c r="M103" s="7"/>
      <c r="N103" s="7"/>
      <c r="O103" s="7"/>
      <c r="P103" s="7"/>
      <c r="Q103" s="7"/>
      <c r="R103" s="7"/>
      <c r="S103" s="7"/>
    </row>
    <row r="104" spans="2:19" ht="25.15" customHeight="1">
      <c r="B104" s="468" t="s">
        <v>473</v>
      </c>
      <c r="C104" s="468"/>
      <c r="D104" s="468"/>
      <c r="E104" s="468"/>
      <c r="F104" s="468"/>
      <c r="G104" s="468"/>
      <c r="H104" s="468"/>
      <c r="I104" s="468"/>
      <c r="J104" s="468"/>
      <c r="K104" s="468"/>
      <c r="L104" s="468"/>
      <c r="M104" s="468"/>
      <c r="N104" s="468"/>
      <c r="O104" s="468"/>
      <c r="P104" s="468"/>
      <c r="Q104" s="468"/>
      <c r="R104" s="468"/>
      <c r="S104" s="468"/>
    </row>
    <row r="105" spans="2:19" ht="25.15" customHeight="1">
      <c r="B105" s="469" t="s">
        <v>474</v>
      </c>
      <c r="C105" s="469"/>
      <c r="D105" s="469"/>
      <c r="E105" s="469"/>
      <c r="F105" s="469"/>
      <c r="G105" s="469"/>
      <c r="H105" s="469"/>
      <c r="I105" s="469"/>
      <c r="J105" s="469"/>
      <c r="K105" s="469"/>
      <c r="L105" s="469"/>
      <c r="M105" s="469"/>
      <c r="N105" s="469"/>
      <c r="O105" s="469"/>
      <c r="P105" s="469"/>
      <c r="Q105" s="469"/>
      <c r="R105" s="469"/>
      <c r="S105" s="469"/>
    </row>
    <row r="106" spans="2:19" ht="25.15" customHeight="1">
      <c r="B106" s="278"/>
      <c r="C106" s="278"/>
      <c r="D106" s="278"/>
      <c r="E106" s="278"/>
      <c r="F106" s="278"/>
      <c r="G106" s="278"/>
      <c r="H106" s="278"/>
      <c r="I106" s="278"/>
      <c r="J106" s="278"/>
      <c r="K106" s="278"/>
      <c r="L106" s="278"/>
      <c r="M106" s="278"/>
      <c r="N106" s="278"/>
      <c r="O106" s="278"/>
      <c r="P106" s="278"/>
      <c r="Q106" s="278"/>
      <c r="R106" s="406"/>
      <c r="S106" s="149" t="s">
        <v>355</v>
      </c>
    </row>
    <row r="107" spans="2:19" ht="25.15" customHeight="1">
      <c r="B107" s="177" t="s">
        <v>2</v>
      </c>
      <c r="C107" s="55">
        <v>2010</v>
      </c>
      <c r="D107" s="55">
        <v>2011</v>
      </c>
      <c r="E107" s="55">
        <v>2012</v>
      </c>
      <c r="F107" s="55">
        <v>2013</v>
      </c>
      <c r="G107" s="55">
        <v>2014</v>
      </c>
      <c r="H107" s="55">
        <v>2015</v>
      </c>
      <c r="I107" s="55">
        <v>2016</v>
      </c>
      <c r="J107" s="55">
        <v>2017</v>
      </c>
      <c r="K107" s="55">
        <v>2018</v>
      </c>
      <c r="L107" s="55">
        <v>2019</v>
      </c>
      <c r="M107" s="55">
        <v>2020</v>
      </c>
      <c r="N107" s="55">
        <v>2021</v>
      </c>
      <c r="O107" s="55">
        <v>2022</v>
      </c>
      <c r="P107" s="55">
        <v>2023</v>
      </c>
      <c r="Q107" s="55" t="s">
        <v>368</v>
      </c>
      <c r="R107" s="55" t="s">
        <v>404</v>
      </c>
      <c r="S107" s="55" t="s">
        <v>18</v>
      </c>
    </row>
    <row r="108" spans="2:19" ht="25.15" customHeight="1">
      <c r="B108" s="17" t="s">
        <v>86</v>
      </c>
      <c r="C108" s="247">
        <f>C34/3.6725</f>
        <v>44.352874908827332</v>
      </c>
      <c r="D108" s="247">
        <f t="shared" ref="D108:Q108" si="50">D34/3.6725</f>
        <v>51.237580593956302</v>
      </c>
      <c r="E108" s="247">
        <f t="shared" si="50"/>
        <v>52.392604826136917</v>
      </c>
      <c r="F108" s="247">
        <f t="shared" si="50"/>
        <v>52.303443082881358</v>
      </c>
      <c r="G108" s="247">
        <f t="shared" si="50"/>
        <v>51.589450422269415</v>
      </c>
      <c r="H108" s="247">
        <f t="shared" si="50"/>
        <v>44.033349002711994</v>
      </c>
      <c r="I108" s="247">
        <f t="shared" si="50"/>
        <v>42.268029534715573</v>
      </c>
      <c r="J108" s="247">
        <f t="shared" si="50"/>
        <v>43.681045779034427</v>
      </c>
      <c r="K108" s="247">
        <f t="shared" si="50"/>
        <v>47.134494493572362</v>
      </c>
      <c r="L108" s="247">
        <f t="shared" si="50"/>
        <v>46.271408836427888</v>
      </c>
      <c r="M108" s="247">
        <f t="shared" si="50"/>
        <v>37.800800402276785</v>
      </c>
      <c r="N108" s="247">
        <f t="shared" si="50"/>
        <v>43.154479635927316</v>
      </c>
      <c r="O108" s="247">
        <f t="shared" si="50"/>
        <v>49.931563523297456</v>
      </c>
      <c r="P108" s="247">
        <f t="shared" si="50"/>
        <v>49.109029371334927</v>
      </c>
      <c r="Q108" s="247">
        <f t="shared" si="50"/>
        <v>52.684534578381083</v>
      </c>
      <c r="R108" s="247">
        <f t="shared" ref="R108" si="51">R34/3.6725</f>
        <v>54.151098524715948</v>
      </c>
      <c r="S108" s="18" t="s">
        <v>20</v>
      </c>
    </row>
    <row r="109" spans="2:19" ht="25.15" customHeight="1">
      <c r="B109" s="17" t="s">
        <v>369</v>
      </c>
      <c r="C109" s="247">
        <f t="shared" ref="C109:Q109" si="52">C35/3.6725</f>
        <v>44.352875242666087</v>
      </c>
      <c r="D109" s="247">
        <f t="shared" si="52"/>
        <v>45.624075814726659</v>
      </c>
      <c r="E109" s="247">
        <f t="shared" si="52"/>
        <v>45.864287395596691</v>
      </c>
      <c r="F109" s="247">
        <f t="shared" si="52"/>
        <v>46.063475162536569</v>
      </c>
      <c r="G109" s="247">
        <f t="shared" si="52"/>
        <v>45.827564939298696</v>
      </c>
      <c r="H109" s="247">
        <f t="shared" si="52"/>
        <v>46.599104884031185</v>
      </c>
      <c r="I109" s="247">
        <f t="shared" si="52"/>
        <v>47.293442798107314</v>
      </c>
      <c r="J109" s="247">
        <f t="shared" si="52"/>
        <v>45.760557111177917</v>
      </c>
      <c r="K109" s="247">
        <f t="shared" si="52"/>
        <v>45.904531608569606</v>
      </c>
      <c r="L109" s="247">
        <f t="shared" si="52"/>
        <v>46.334549405327977</v>
      </c>
      <c r="M109" s="247">
        <f t="shared" si="52"/>
        <v>41.990026687762636</v>
      </c>
      <c r="N109" s="247">
        <f t="shared" si="52"/>
        <v>42.374573202946152</v>
      </c>
      <c r="O109" s="247">
        <f t="shared" si="52"/>
        <v>43.543616138547527</v>
      </c>
      <c r="P109" s="247">
        <f t="shared" si="52"/>
        <v>43.709457130664994</v>
      </c>
      <c r="Q109" s="247">
        <f t="shared" si="52"/>
        <v>44.950866323377397</v>
      </c>
      <c r="R109" s="247">
        <f t="shared" ref="R109" si="53">R35/3.6725</f>
        <v>46.411168473554845</v>
      </c>
      <c r="S109" s="18" t="s">
        <v>370</v>
      </c>
    </row>
    <row r="110" spans="2:19" ht="25.15" customHeight="1">
      <c r="B110" s="17" t="s">
        <v>140</v>
      </c>
      <c r="C110" s="247">
        <f t="shared" ref="C110:Q110" si="54">C36/3.6725</f>
        <v>44.340641096562273</v>
      </c>
      <c r="D110" s="247">
        <f t="shared" si="54"/>
        <v>51.256278632513038</v>
      </c>
      <c r="E110" s="247">
        <f t="shared" si="54"/>
        <v>52.432397760711844</v>
      </c>
      <c r="F110" s="247">
        <f t="shared" si="54"/>
        <v>52.362701211802197</v>
      </c>
      <c r="G110" s="247">
        <f t="shared" si="54"/>
        <v>51.66955539929112</v>
      </c>
      <c r="H110" s="247">
        <f t="shared" si="54"/>
        <v>44.234357137563286</v>
      </c>
      <c r="I110" s="247">
        <f t="shared" si="54"/>
        <v>42.500303129855709</v>
      </c>
      <c r="J110" s="247">
        <f t="shared" si="54"/>
        <v>43.981868347389266</v>
      </c>
      <c r="K110" s="247">
        <f t="shared" si="54"/>
        <v>47.286955293668555</v>
      </c>
      <c r="L110" s="247">
        <f t="shared" si="54"/>
        <v>46.491383895600336</v>
      </c>
      <c r="M110" s="247">
        <f t="shared" si="54"/>
        <v>37.60204943924596</v>
      </c>
      <c r="N110" s="247">
        <f t="shared" si="54"/>
        <v>43.079499034694273</v>
      </c>
      <c r="O110" s="247">
        <f t="shared" si="54"/>
        <v>49.936908342413282</v>
      </c>
      <c r="P110" s="247">
        <f t="shared" si="54"/>
        <v>50.484340205553224</v>
      </c>
      <c r="Q110" s="247">
        <f t="shared" si="54"/>
        <v>54.136951461114457</v>
      </c>
      <c r="R110" s="247">
        <f t="shared" ref="R110" si="55">R36/3.6725</f>
        <v>57.159738778749414</v>
      </c>
      <c r="S110" s="18" t="s">
        <v>90</v>
      </c>
    </row>
    <row r="111" spans="2:19" ht="25.15" customHeight="1">
      <c r="B111" s="17" t="s">
        <v>303</v>
      </c>
      <c r="C111" s="247">
        <f t="shared" ref="C111:Q111" si="56">C37/3.6725</f>
        <v>42.295591155711648</v>
      </c>
      <c r="D111" s="247">
        <f t="shared" si="56"/>
        <v>49.220255992035788</v>
      </c>
      <c r="E111" s="247">
        <f t="shared" si="56"/>
        <v>50.516323279504732</v>
      </c>
      <c r="F111" s="247">
        <f t="shared" si="56"/>
        <v>50.855611663405881</v>
      </c>
      <c r="G111" s="247">
        <f t="shared" si="56"/>
        <v>50.083686826394803</v>
      </c>
      <c r="H111" s="247">
        <f t="shared" si="56"/>
        <v>42.569651787538476</v>
      </c>
      <c r="I111" s="247">
        <f t="shared" si="56"/>
        <v>41.052547230771268</v>
      </c>
      <c r="J111" s="247">
        <f t="shared" si="56"/>
        <v>42.218046693423986</v>
      </c>
      <c r="K111" s="247">
        <f t="shared" si="56"/>
        <v>45.369022209662752</v>
      </c>
      <c r="L111" s="247">
        <f t="shared" si="56"/>
        <v>44.604031211511355</v>
      </c>
      <c r="M111" s="247">
        <f t="shared" si="56"/>
        <v>36.234109831850354</v>
      </c>
      <c r="N111" s="247">
        <f t="shared" si="56"/>
        <v>41.644136034708104</v>
      </c>
      <c r="O111" s="247">
        <f t="shared" si="56"/>
        <v>48.602604190302607</v>
      </c>
      <c r="P111" s="247">
        <f t="shared" si="56"/>
        <v>48.688827482883873</v>
      </c>
      <c r="Q111" s="247">
        <f t="shared" si="56"/>
        <v>51.748886924619661</v>
      </c>
      <c r="R111" s="247">
        <f t="shared" ref="R111" si="57">R37/3.6725</f>
        <v>54.716625286750521</v>
      </c>
      <c r="S111" s="18" t="s">
        <v>91</v>
      </c>
    </row>
    <row r="112" spans="2:19" ht="25.15" customHeight="1">
      <c r="B112" s="17" t="s">
        <v>4</v>
      </c>
      <c r="C112" s="247">
        <f t="shared" ref="C112:Q112" si="58">C38/3.6725</f>
        <v>41.546417397774611</v>
      </c>
      <c r="D112" s="247">
        <f t="shared" si="58"/>
        <v>48.196507127454559</v>
      </c>
      <c r="E112" s="247">
        <f t="shared" si="58"/>
        <v>49.167244945455856</v>
      </c>
      <c r="F112" s="247">
        <f t="shared" si="58"/>
        <v>48.988511160406915</v>
      </c>
      <c r="G112" s="247">
        <f t="shared" si="58"/>
        <v>48.241447341129579</v>
      </c>
      <c r="H112" s="247">
        <f t="shared" si="58"/>
        <v>39.664017654715423</v>
      </c>
      <c r="I112" s="247">
        <f t="shared" si="58"/>
        <v>38.170552335673641</v>
      </c>
      <c r="J112" s="247">
        <f t="shared" si="58"/>
        <v>39.520461041642264</v>
      </c>
      <c r="K112" s="247">
        <f t="shared" si="58"/>
        <v>42.354014516632652</v>
      </c>
      <c r="L112" s="247">
        <f t="shared" si="58"/>
        <v>41.439721067695402</v>
      </c>
      <c r="M112" s="247">
        <f t="shared" si="58"/>
        <v>31.927649513904122</v>
      </c>
      <c r="N112" s="247">
        <f t="shared" si="58"/>
        <v>37.354925902468899</v>
      </c>
      <c r="O112" s="247">
        <f t="shared" si="58"/>
        <v>43.923200065883663</v>
      </c>
      <c r="P112" s="247">
        <f t="shared" si="58"/>
        <v>45.590479995277221</v>
      </c>
      <c r="Q112" s="247">
        <f t="shared" si="58"/>
        <v>48.996674764984057</v>
      </c>
      <c r="R112" s="247">
        <f t="shared" ref="R112" si="59">R38/3.6725</f>
        <v>51.749768269191975</v>
      </c>
      <c r="S112" s="18" t="s">
        <v>307</v>
      </c>
    </row>
    <row r="113" spans="2:19" ht="25.15" customHeight="1">
      <c r="B113" s="17" t="s">
        <v>311</v>
      </c>
      <c r="C113" s="247">
        <f t="shared" ref="C113:Q113" si="60">C39/3.6725</f>
        <v>26.432249355476827</v>
      </c>
      <c r="D113" s="247">
        <f t="shared" si="60"/>
        <v>27.347349276575795</v>
      </c>
      <c r="E113" s="247">
        <f t="shared" si="60"/>
        <v>26.941266026623449</v>
      </c>
      <c r="F113" s="247">
        <f t="shared" si="60"/>
        <v>26.978140735029669</v>
      </c>
      <c r="G113" s="247">
        <f t="shared" si="60"/>
        <v>28.3627164680404</v>
      </c>
      <c r="H113" s="247">
        <f t="shared" si="60"/>
        <v>27.713206968537673</v>
      </c>
      <c r="I113" s="247">
        <f t="shared" si="60"/>
        <v>26.779296178594503</v>
      </c>
      <c r="J113" s="247">
        <f t="shared" si="60"/>
        <v>27.468037445273612</v>
      </c>
      <c r="K113" s="247">
        <f t="shared" si="60"/>
        <v>27.92418985809265</v>
      </c>
      <c r="L113" s="247">
        <f t="shared" si="60"/>
        <v>28.038193015538813</v>
      </c>
      <c r="M113" s="247">
        <f t="shared" si="60"/>
        <v>20.983937614159689</v>
      </c>
      <c r="N113" s="247">
        <f t="shared" si="60"/>
        <v>21.747987523399363</v>
      </c>
      <c r="O113" s="247">
        <f t="shared" si="60"/>
        <v>22.750105239004441</v>
      </c>
      <c r="P113" s="247">
        <f t="shared" si="60"/>
        <v>27.889064579819916</v>
      </c>
      <c r="Q113" s="247">
        <f t="shared" si="60"/>
        <v>28.940124776956154</v>
      </c>
      <c r="R113" s="247">
        <f t="shared" ref="R113" si="61">R39/3.6725</f>
        <v>30.13219896200879</v>
      </c>
      <c r="S113" s="36" t="s">
        <v>101</v>
      </c>
    </row>
    <row r="114" spans="2:19" ht="25.15" customHeight="1">
      <c r="B114" s="53" t="s">
        <v>187</v>
      </c>
      <c r="C114" s="325">
        <f t="shared" ref="C114:Q114" si="62">C40/3.6725</f>
        <v>23.384246353095456</v>
      </c>
      <c r="D114" s="325">
        <f t="shared" si="62"/>
        <v>23.589289629695429</v>
      </c>
      <c r="E114" s="325">
        <f t="shared" si="62"/>
        <v>23.196270537132854</v>
      </c>
      <c r="F114" s="325">
        <f t="shared" si="62"/>
        <v>23.123043641882965</v>
      </c>
      <c r="G114" s="325">
        <f t="shared" si="62"/>
        <v>24.661081709294987</v>
      </c>
      <c r="H114" s="325">
        <f t="shared" si="62"/>
        <v>24.031823427388915</v>
      </c>
      <c r="I114" s="325">
        <f t="shared" si="62"/>
        <v>23.257233212940246</v>
      </c>
      <c r="J114" s="325">
        <f t="shared" si="62"/>
        <v>23.204830644470487</v>
      </c>
      <c r="K114" s="325">
        <f t="shared" si="62"/>
        <v>23.685388176098517</v>
      </c>
      <c r="L114" s="325">
        <f t="shared" si="62"/>
        <v>22.204815100850897</v>
      </c>
      <c r="M114" s="325">
        <f t="shared" si="62"/>
        <v>15.369464716976621</v>
      </c>
      <c r="N114" s="325">
        <f t="shared" si="62"/>
        <v>15.551130451158876</v>
      </c>
      <c r="O114" s="325">
        <f t="shared" si="62"/>
        <v>16.542080543639358</v>
      </c>
      <c r="P114" s="325">
        <f t="shared" si="62"/>
        <v>22.133884193753246</v>
      </c>
      <c r="Q114" s="325">
        <f t="shared" si="62"/>
        <v>22.987725441372255</v>
      </c>
      <c r="R114" s="325">
        <f t="shared" ref="R114" si="63">R40/3.6725</f>
        <v>23.925739271335061</v>
      </c>
      <c r="S114" s="195" t="s">
        <v>199</v>
      </c>
    </row>
    <row r="115" spans="2:19" ht="25.15" customHeight="1">
      <c r="B115" s="53" t="s">
        <v>198</v>
      </c>
      <c r="C115" s="325">
        <f t="shared" ref="C115:Q115" si="64">C41/3.6725</f>
        <v>3.048003002381368</v>
      </c>
      <c r="D115" s="325">
        <f t="shared" si="64"/>
        <v>3.7580596468803678</v>
      </c>
      <c r="E115" s="325">
        <f t="shared" si="64"/>
        <v>3.7449954894905915</v>
      </c>
      <c r="F115" s="325">
        <f t="shared" si="64"/>
        <v>3.8550970931467012</v>
      </c>
      <c r="G115" s="325">
        <f t="shared" si="64"/>
        <v>3.7016347587454117</v>
      </c>
      <c r="H115" s="325">
        <f t="shared" si="64"/>
        <v>3.6813835411487568</v>
      </c>
      <c r="I115" s="325">
        <f t="shared" si="64"/>
        <v>3.5220629656542579</v>
      </c>
      <c r="J115" s="325">
        <f t="shared" si="64"/>
        <v>4.2632068008031299</v>
      </c>
      <c r="K115" s="325">
        <f t="shared" si="64"/>
        <v>4.2388016819941345</v>
      </c>
      <c r="L115" s="325">
        <f t="shared" si="64"/>
        <v>5.8333779146879134</v>
      </c>
      <c r="M115" s="325">
        <f t="shared" si="64"/>
        <v>5.6144728971830702</v>
      </c>
      <c r="N115" s="325">
        <f t="shared" si="64"/>
        <v>6.1968570722404879</v>
      </c>
      <c r="O115" s="325">
        <f t="shared" si="64"/>
        <v>6.2080246953650828</v>
      </c>
      <c r="P115" s="325">
        <f t="shared" si="64"/>
        <v>5.7551803860666695</v>
      </c>
      <c r="Q115" s="325">
        <f t="shared" si="64"/>
        <v>5.9523993355838964</v>
      </c>
      <c r="R115" s="325">
        <f t="shared" ref="R115" si="65">R41/3.6725</f>
        <v>6.2064596906737277</v>
      </c>
      <c r="S115" s="195" t="s">
        <v>200</v>
      </c>
    </row>
    <row r="116" spans="2:19" ht="25.15" customHeight="1">
      <c r="B116" s="17" t="s">
        <v>308</v>
      </c>
      <c r="C116" s="247">
        <f t="shared" ref="C116:Q116" si="66">C42/3.6725</f>
        <v>15.114168042297793</v>
      </c>
      <c r="D116" s="247">
        <f t="shared" si="66"/>
        <v>20.849157850878761</v>
      </c>
      <c r="E116" s="247">
        <f t="shared" si="66"/>
        <v>22.225978918832411</v>
      </c>
      <c r="F116" s="247">
        <f t="shared" si="66"/>
        <v>22.010370425377243</v>
      </c>
      <c r="G116" s="247">
        <f t="shared" si="66"/>
        <v>19.878730873089179</v>
      </c>
      <c r="H116" s="247">
        <f t="shared" si="66"/>
        <v>11.95081068617775</v>
      </c>
      <c r="I116" s="247">
        <f t="shared" si="66"/>
        <v>11.391256157079138</v>
      </c>
      <c r="J116" s="247">
        <f t="shared" si="66"/>
        <v>12.05242359636865</v>
      </c>
      <c r="K116" s="247">
        <f t="shared" si="66"/>
        <v>14.429824658540003</v>
      </c>
      <c r="L116" s="247">
        <f t="shared" si="66"/>
        <v>13.401528052156589</v>
      </c>
      <c r="M116" s="247">
        <f t="shared" si="66"/>
        <v>10.943711899744427</v>
      </c>
      <c r="N116" s="247">
        <f t="shared" si="66"/>
        <v>15.606938379069531</v>
      </c>
      <c r="O116" s="247">
        <f t="shared" si="66"/>
        <v>21.173094826879222</v>
      </c>
      <c r="P116" s="247">
        <f t="shared" si="66"/>
        <v>17.701415415457301</v>
      </c>
      <c r="Q116" s="247">
        <f t="shared" si="66"/>
        <v>20.056549988027911</v>
      </c>
      <c r="R116" s="247">
        <f t="shared" ref="R116" si="67">R42/3.6725</f>
        <v>21.617569307183185</v>
      </c>
      <c r="S116" s="18" t="s">
        <v>317</v>
      </c>
    </row>
    <row r="117" spans="2:19" ht="25.15" customHeight="1">
      <c r="B117" s="17" t="s">
        <v>371</v>
      </c>
      <c r="C117" s="247">
        <f t="shared" ref="C117:Q117" si="68">C43/3.6725</f>
        <v>13.878525711811427</v>
      </c>
      <c r="D117" s="247">
        <f t="shared" si="68"/>
        <v>14.805468922126623</v>
      </c>
      <c r="E117" s="247">
        <f t="shared" si="68"/>
        <v>12.474842463390699</v>
      </c>
      <c r="F117" s="247">
        <f t="shared" si="68"/>
        <v>12.665641979994776</v>
      </c>
      <c r="G117" s="247">
        <f t="shared" si="68"/>
        <v>13.097153926372023</v>
      </c>
      <c r="H117" s="247">
        <f t="shared" si="68"/>
        <v>10.239955910656073</v>
      </c>
      <c r="I117" s="247">
        <f t="shared" si="68"/>
        <v>9.9288031978173557</v>
      </c>
      <c r="J117" s="247">
        <f t="shared" si="68"/>
        <v>9.2835262968574046</v>
      </c>
      <c r="K117" s="247">
        <f t="shared" si="68"/>
        <v>9.3106314200628759</v>
      </c>
      <c r="L117" s="247">
        <f t="shared" si="68"/>
        <v>9.3465024454239742</v>
      </c>
      <c r="M117" s="247">
        <f t="shared" si="68"/>
        <v>6.1927927614407308</v>
      </c>
      <c r="N117" s="247">
        <f t="shared" si="68"/>
        <v>7.3851479156419</v>
      </c>
      <c r="O117" s="247">
        <f t="shared" si="68"/>
        <v>9.2340124780735202</v>
      </c>
      <c r="P117" s="247">
        <f t="shared" si="68"/>
        <v>10.316266336367987</v>
      </c>
      <c r="Q117" s="247">
        <f t="shared" si="68"/>
        <v>11.860267611439486</v>
      </c>
      <c r="R117" s="247">
        <f t="shared" ref="R117" si="69">R43/3.6725</f>
        <v>12.983355352975574</v>
      </c>
      <c r="S117" s="18" t="s">
        <v>318</v>
      </c>
    </row>
    <row r="118" spans="2:19" s="2" customFormat="1" ht="25.15" customHeight="1">
      <c r="B118" s="17" t="s">
        <v>183</v>
      </c>
      <c r="C118" s="247">
        <f t="shared" ref="C118:Q118" si="70">C44/3.6725</f>
        <v>34.349329137652873</v>
      </c>
      <c r="D118" s="247">
        <f t="shared" si="70"/>
        <v>43.874059828868546</v>
      </c>
      <c r="E118" s="247">
        <f t="shared" si="70"/>
        <v>50.087771064506619</v>
      </c>
      <c r="F118" s="247">
        <f t="shared" si="70"/>
        <v>50.083271555443851</v>
      </c>
      <c r="G118" s="247">
        <f t="shared" si="70"/>
        <v>48.893316799170918</v>
      </c>
      <c r="H118" s="247">
        <f t="shared" si="70"/>
        <v>41.330810419407882</v>
      </c>
      <c r="I118" s="247">
        <f t="shared" si="70"/>
        <v>39.932604121272526</v>
      </c>
      <c r="J118" s="247">
        <f t="shared" si="70"/>
        <v>41.382280323102044</v>
      </c>
      <c r="K118" s="247">
        <f t="shared" si="70"/>
        <v>42.818380405641996</v>
      </c>
      <c r="L118" s="247">
        <f t="shared" si="70"/>
        <v>43.172292173231021</v>
      </c>
      <c r="M118" s="247">
        <f t="shared" si="70"/>
        <v>39.590612454854458</v>
      </c>
      <c r="N118" s="247">
        <f t="shared" si="70"/>
        <v>46.7507201563214</v>
      </c>
      <c r="O118" s="247">
        <f t="shared" si="70"/>
        <v>56.502175384416901</v>
      </c>
      <c r="P118" s="247">
        <f t="shared" si="70"/>
        <v>54.516049027625236</v>
      </c>
      <c r="Q118" s="247">
        <f t="shared" si="70"/>
        <v>58.754945646110286</v>
      </c>
      <c r="R118" s="247">
        <f t="shared" ref="R118" si="71">R44/3.6725</f>
        <v>66.301450320112934</v>
      </c>
      <c r="S118" s="18" t="s">
        <v>93</v>
      </c>
    </row>
    <row r="119" spans="2:19" ht="25.15" customHeight="1" thickBot="1">
      <c r="B119" s="89" t="s">
        <v>184</v>
      </c>
      <c r="C119" s="248">
        <f t="shared" ref="C119:Q119" si="72">C45/3.6725</f>
        <v>30.307229566441574</v>
      </c>
      <c r="D119" s="248">
        <f t="shared" si="72"/>
        <v>34.789299439312956</v>
      </c>
      <c r="E119" s="248">
        <f t="shared" si="72"/>
        <v>37.11127653229395</v>
      </c>
      <c r="F119" s="248">
        <f t="shared" si="72"/>
        <v>37.423609483478849</v>
      </c>
      <c r="G119" s="248">
        <f t="shared" si="72"/>
        <v>38.763736827388847</v>
      </c>
      <c r="H119" s="248">
        <f t="shared" si="72"/>
        <v>35.250626643119197</v>
      </c>
      <c r="I119" s="248">
        <f t="shared" si="72"/>
        <v>34.372673435707249</v>
      </c>
      <c r="J119" s="248">
        <f t="shared" si="72"/>
        <v>34.452797726601418</v>
      </c>
      <c r="K119" s="248">
        <f t="shared" si="72"/>
        <v>32.918705599923349</v>
      </c>
      <c r="L119" s="248">
        <f t="shared" si="72"/>
        <v>34.285578477016976</v>
      </c>
      <c r="M119" s="248">
        <f t="shared" si="72"/>
        <v>28.966542746229983</v>
      </c>
      <c r="N119" s="248">
        <f t="shared" si="72"/>
        <v>32.72937359474043</v>
      </c>
      <c r="O119" s="248">
        <f t="shared" si="72"/>
        <v>38.5547291893159</v>
      </c>
      <c r="P119" s="248">
        <f t="shared" si="72"/>
        <v>43.612350572478213</v>
      </c>
      <c r="Q119" s="248">
        <f t="shared" si="72"/>
        <v>46.870803456124847</v>
      </c>
      <c r="R119" s="248">
        <f t="shared" ref="R119" si="73">R45/3.6725</f>
        <v>55.265906110381344</v>
      </c>
      <c r="S119" s="90" t="s">
        <v>94</v>
      </c>
    </row>
    <row r="120" spans="2:19" s="110" customFormat="1" ht="24.95" customHeight="1">
      <c r="B120" s="450" t="s">
        <v>407</v>
      </c>
      <c r="C120" s="450"/>
      <c r="D120" s="34"/>
      <c r="E120" s="34"/>
      <c r="F120" s="34"/>
      <c r="G120" s="34"/>
      <c r="H120" s="34"/>
      <c r="I120" s="34"/>
      <c r="J120" s="34"/>
      <c r="K120" s="34"/>
      <c r="L120" s="34"/>
      <c r="M120" s="34"/>
      <c r="N120" s="34"/>
      <c r="O120" s="34"/>
      <c r="P120" s="34"/>
      <c r="Q120" s="34"/>
      <c r="R120" s="34"/>
      <c r="S120" s="191" t="s">
        <v>406</v>
      </c>
    </row>
    <row r="121" spans="2:19" s="110" customFormat="1" ht="24.95" customHeight="1">
      <c r="B121" s="448" t="s">
        <v>196</v>
      </c>
      <c r="C121" s="448"/>
      <c r="D121" s="11"/>
      <c r="E121" s="11"/>
      <c r="F121" s="12"/>
      <c r="G121" s="12"/>
      <c r="H121" s="24"/>
      <c r="I121" s="24"/>
      <c r="J121" s="24"/>
      <c r="K121" s="24"/>
      <c r="L121" s="24"/>
      <c r="M121" s="24"/>
      <c r="N121" s="171"/>
      <c r="O121" s="171"/>
      <c r="P121" s="171"/>
      <c r="Q121" s="171"/>
      <c r="R121" s="171"/>
      <c r="S121" s="191" t="s">
        <v>327</v>
      </c>
    </row>
    <row r="122" spans="2:19" ht="24.95" customHeight="1">
      <c r="B122" s="88" t="s">
        <v>197</v>
      </c>
      <c r="C122" s="88"/>
      <c r="D122" s="85"/>
      <c r="E122" s="85"/>
      <c r="F122" s="86"/>
      <c r="G122" s="87"/>
      <c r="H122" s="8"/>
      <c r="I122" s="8"/>
      <c r="J122" s="8"/>
      <c r="S122" s="88" t="s">
        <v>180</v>
      </c>
    </row>
    <row r="123" spans="2:19" ht="24.95" customHeight="1"/>
  </sheetData>
  <mergeCells count="21">
    <mergeCell ref="B2:S2"/>
    <mergeCell ref="B120:C120"/>
    <mergeCell ref="B121:C121"/>
    <mergeCell ref="B77:S77"/>
    <mergeCell ref="B78:S78"/>
    <mergeCell ref="B104:S104"/>
    <mergeCell ref="B105:S105"/>
    <mergeCell ref="B51:S51"/>
    <mergeCell ref="B73:C73"/>
    <mergeCell ref="B74:C74"/>
    <mergeCell ref="B100:C100"/>
    <mergeCell ref="B101:C101"/>
    <mergeCell ref="B3:S3"/>
    <mergeCell ref="B4:S4"/>
    <mergeCell ref="B30:S30"/>
    <mergeCell ref="B31:S31"/>
    <mergeCell ref="B50:S50"/>
    <mergeCell ref="B26:C26"/>
    <mergeCell ref="B27:C27"/>
    <mergeCell ref="B46:C46"/>
    <mergeCell ref="B47:C47"/>
  </mergeCells>
  <printOptions horizontalCentered="1" verticalCentered="1"/>
  <pageMargins left="0" right="0" top="0" bottom="0" header="0" footer="0"/>
  <pageSetup paperSize="9" scale="48" orientation="landscape" horizontalDpi="300" verticalDpi="300" r:id="rId1"/>
  <headerFooter alignWithMargins="0">
    <oddFooter>&amp;C&amp;D</oddFooter>
  </headerFooter>
  <rowBreaks count="4" manualBreakCount="4">
    <brk id="28" min="1" max="16" man="1"/>
    <brk id="48" min="1" max="16" man="1"/>
    <brk id="75" min="1" max="16" man="1"/>
    <brk id="102" min="1" max="1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S184"/>
  <sheetViews>
    <sheetView showGridLines="0" rightToLeft="1" zoomScale="70" zoomScaleNormal="70" zoomScaleSheetLayoutView="70" workbookViewId="0">
      <selection activeCell="A2" sqref="A2"/>
    </sheetView>
  </sheetViews>
  <sheetFormatPr defaultColWidth="9.28515625" defaultRowHeight="25.15" customHeight="1"/>
  <cols>
    <col min="1" max="1" width="9.28515625" style="2"/>
    <col min="2" max="2" width="31.7109375" style="2" customWidth="1"/>
    <col min="3" max="18" width="13" style="24" customWidth="1"/>
    <col min="19" max="19" width="32.7109375" style="39" customWidth="1"/>
    <col min="20" max="16384" width="9.28515625" style="2"/>
  </cols>
  <sheetData>
    <row r="1" spans="2:19" ht="54.75" customHeight="1"/>
    <row r="2" spans="2:19" ht="64.5" customHeight="1">
      <c r="B2" s="477" t="s">
        <v>528</v>
      </c>
      <c r="C2" s="478"/>
      <c r="D2" s="478"/>
      <c r="E2" s="478"/>
      <c r="F2" s="478"/>
      <c r="G2" s="478"/>
      <c r="H2" s="478"/>
      <c r="I2" s="478"/>
      <c r="J2" s="478"/>
      <c r="K2" s="478"/>
      <c r="L2" s="478"/>
      <c r="M2" s="478"/>
      <c r="N2" s="478"/>
      <c r="O2" s="478"/>
      <c r="P2" s="478"/>
      <c r="Q2" s="478"/>
      <c r="R2" s="478"/>
      <c r="S2" s="478"/>
    </row>
    <row r="3" spans="2:19" ht="25.15" customHeight="1">
      <c r="B3" s="470" t="s">
        <v>475</v>
      </c>
      <c r="C3" s="470"/>
      <c r="D3" s="470"/>
      <c r="E3" s="470"/>
      <c r="F3" s="470"/>
      <c r="G3" s="470"/>
      <c r="H3" s="470"/>
      <c r="I3" s="470"/>
      <c r="J3" s="470"/>
      <c r="K3" s="470"/>
      <c r="L3" s="470"/>
      <c r="M3" s="470"/>
      <c r="N3" s="470"/>
      <c r="O3" s="470"/>
      <c r="P3" s="470"/>
      <c r="Q3" s="470"/>
      <c r="R3" s="470"/>
      <c r="S3" s="470"/>
    </row>
    <row r="4" spans="2:19" ht="25.15" customHeight="1">
      <c r="B4" s="471" t="s">
        <v>476</v>
      </c>
      <c r="C4" s="471"/>
      <c r="D4" s="471"/>
      <c r="E4" s="471"/>
      <c r="F4" s="471"/>
      <c r="G4" s="471"/>
      <c r="H4" s="471"/>
      <c r="I4" s="471"/>
      <c r="J4" s="471"/>
      <c r="K4" s="471"/>
      <c r="L4" s="471"/>
      <c r="M4" s="471"/>
      <c r="N4" s="471"/>
      <c r="O4" s="471"/>
      <c r="P4" s="471"/>
      <c r="Q4" s="471"/>
      <c r="R4" s="471"/>
      <c r="S4" s="471"/>
    </row>
    <row r="5" spans="2:19" ht="25.15" customHeight="1">
      <c r="B5" s="132"/>
      <c r="C5" s="132"/>
      <c r="D5" s="132"/>
      <c r="E5" s="132"/>
      <c r="F5" s="132"/>
      <c r="G5" s="132"/>
      <c r="H5" s="132"/>
      <c r="I5" s="132"/>
      <c r="J5" s="132"/>
      <c r="K5" s="132"/>
      <c r="L5" s="132"/>
      <c r="M5" s="132"/>
      <c r="N5" s="132"/>
      <c r="O5" s="132"/>
      <c r="P5" s="132"/>
      <c r="Q5" s="132"/>
      <c r="R5" s="132"/>
      <c r="S5" s="39" t="s">
        <v>207</v>
      </c>
    </row>
    <row r="6" spans="2:19" ht="25.15" customHeight="1">
      <c r="B6" s="177" t="s">
        <v>8</v>
      </c>
      <c r="C6" s="55">
        <v>2010</v>
      </c>
      <c r="D6" s="55">
        <v>2011</v>
      </c>
      <c r="E6" s="55">
        <v>2012</v>
      </c>
      <c r="F6" s="55">
        <v>2013</v>
      </c>
      <c r="G6" s="55">
        <v>2014</v>
      </c>
      <c r="H6" s="55">
        <v>2015</v>
      </c>
      <c r="I6" s="55">
        <v>2016</v>
      </c>
      <c r="J6" s="55">
        <v>2017</v>
      </c>
      <c r="K6" s="55">
        <v>2018</v>
      </c>
      <c r="L6" s="55">
        <v>2019</v>
      </c>
      <c r="M6" s="55">
        <v>2020</v>
      </c>
      <c r="N6" s="55">
        <v>2021</v>
      </c>
      <c r="O6" s="55">
        <v>2022</v>
      </c>
      <c r="P6" s="55">
        <v>2023</v>
      </c>
      <c r="Q6" s="55">
        <v>2024</v>
      </c>
      <c r="R6" s="55" t="s">
        <v>408</v>
      </c>
      <c r="S6" s="55" t="s">
        <v>22</v>
      </c>
    </row>
    <row r="7" spans="2:19" ht="25.15" customHeight="1">
      <c r="B7" s="6" t="s">
        <v>6</v>
      </c>
      <c r="C7" s="152">
        <f>C21</f>
        <v>379865.39663546009</v>
      </c>
      <c r="D7" s="152">
        <f t="shared" ref="D7:Q7" si="0">D21</f>
        <v>359497.60337709996</v>
      </c>
      <c r="E7" s="152">
        <f t="shared" si="0"/>
        <v>391322.63155875</v>
      </c>
      <c r="F7" s="152">
        <f t="shared" si="0"/>
        <v>412072.47407773003</v>
      </c>
      <c r="G7" s="152">
        <f t="shared" si="0"/>
        <v>380655.30532449996</v>
      </c>
      <c r="H7" s="152">
        <f t="shared" si="0"/>
        <v>281260.91334390995</v>
      </c>
      <c r="I7" s="152">
        <f t="shared" si="0"/>
        <v>403075.24338439002</v>
      </c>
      <c r="J7" s="152">
        <f t="shared" si="0"/>
        <v>401163.97442711005</v>
      </c>
      <c r="K7" s="152">
        <f t="shared" si="0"/>
        <v>477735.08913495002</v>
      </c>
      <c r="L7" s="152">
        <f t="shared" si="0"/>
        <v>476471.58085361001</v>
      </c>
      <c r="M7" s="152">
        <f t="shared" si="0"/>
        <v>367865.45467459498</v>
      </c>
      <c r="N7" s="152">
        <f t="shared" si="0"/>
        <v>463869.34128579497</v>
      </c>
      <c r="O7" s="152">
        <f t="shared" si="0"/>
        <v>611252.95043647697</v>
      </c>
      <c r="P7" s="152">
        <f t="shared" si="0"/>
        <v>546619.25333114993</v>
      </c>
      <c r="Q7" s="152">
        <f t="shared" si="0"/>
        <v>503883.72805699997</v>
      </c>
      <c r="R7" s="152">
        <f t="shared" ref="R7" si="1">R21</f>
        <v>563506.35578117659</v>
      </c>
      <c r="S7" s="71" t="s">
        <v>319</v>
      </c>
    </row>
    <row r="8" spans="2:19" ht="25.15" customHeight="1">
      <c r="B8" s="6" t="s">
        <v>7</v>
      </c>
      <c r="C8" s="152">
        <f>C39</f>
        <v>343705.77346167294</v>
      </c>
      <c r="D8" s="152">
        <f t="shared" ref="D8:R8" si="2">D39</f>
        <v>323427.39898898284</v>
      </c>
      <c r="E8" s="152">
        <f t="shared" si="2"/>
        <v>338638.39309921104</v>
      </c>
      <c r="F8" s="152">
        <f t="shared" si="2"/>
        <v>373770.57953575999</v>
      </c>
      <c r="G8" s="152">
        <f t="shared" si="2"/>
        <v>414611.23487560003</v>
      </c>
      <c r="H8" s="152">
        <f t="shared" si="2"/>
        <v>370399.3137752341</v>
      </c>
      <c r="I8" s="152">
        <f t="shared" si="2"/>
        <v>444453.69151889032</v>
      </c>
      <c r="J8" s="152">
        <f t="shared" si="2"/>
        <v>403520.79013462865</v>
      </c>
      <c r="K8" s="152">
        <f t="shared" si="2"/>
        <v>418616.45955302974</v>
      </c>
      <c r="L8" s="152">
        <f t="shared" si="2"/>
        <v>436710.56359459896</v>
      </c>
      <c r="M8" s="152">
        <f t="shared" si="2"/>
        <v>399544.46562196396</v>
      </c>
      <c r="N8" s="152">
        <f t="shared" si="2"/>
        <v>402381.86850724061</v>
      </c>
      <c r="O8" s="152">
        <f t="shared" si="2"/>
        <v>427107.03481506294</v>
      </c>
      <c r="P8" s="152">
        <f t="shared" si="2"/>
        <v>434963.54949222191</v>
      </c>
      <c r="Q8" s="152">
        <f t="shared" si="2"/>
        <v>432511.85341000004</v>
      </c>
      <c r="R8" s="152">
        <f t="shared" si="2"/>
        <v>480576.54439055105</v>
      </c>
      <c r="S8" s="71" t="s">
        <v>320</v>
      </c>
    </row>
    <row r="9" spans="2:19" ht="24.75" customHeight="1" thickBot="1">
      <c r="B9" s="80" t="s">
        <v>115</v>
      </c>
      <c r="C9" s="96">
        <f t="shared" ref="C9:R9" si="3">C7-C8</f>
        <v>36159.623173787142</v>
      </c>
      <c r="D9" s="96">
        <f t="shared" si="3"/>
        <v>36070.204388117127</v>
      </c>
      <c r="E9" s="96">
        <f t="shared" si="3"/>
        <v>52684.238459538959</v>
      </c>
      <c r="F9" s="96">
        <f t="shared" si="3"/>
        <v>38301.894541970047</v>
      </c>
      <c r="G9" s="96">
        <f t="shared" si="3"/>
        <v>-33955.929551100067</v>
      </c>
      <c r="H9" s="96">
        <f t="shared" si="3"/>
        <v>-89138.400431324146</v>
      </c>
      <c r="I9" s="96">
        <f t="shared" si="3"/>
        <v>-41378.448134500301</v>
      </c>
      <c r="J9" s="96">
        <f t="shared" si="3"/>
        <v>-2356.8157075186027</v>
      </c>
      <c r="K9" s="96">
        <f t="shared" si="3"/>
        <v>59118.629581920279</v>
      </c>
      <c r="L9" s="96">
        <f t="shared" si="3"/>
        <v>39761.017259011045</v>
      </c>
      <c r="M9" s="96">
        <f t="shared" si="3"/>
        <v>-31679.010947368981</v>
      </c>
      <c r="N9" s="96">
        <f t="shared" si="3"/>
        <v>61487.472778554366</v>
      </c>
      <c r="O9" s="96">
        <f t="shared" si="3"/>
        <v>184145.91562141402</v>
      </c>
      <c r="P9" s="96">
        <f t="shared" si="3"/>
        <v>111655.70383892802</v>
      </c>
      <c r="Q9" s="96">
        <f t="shared" si="3"/>
        <v>71371.874646999931</v>
      </c>
      <c r="R9" s="96">
        <f t="shared" si="3"/>
        <v>82929.811390625546</v>
      </c>
      <c r="S9" s="81" t="s">
        <v>321</v>
      </c>
    </row>
    <row r="10" spans="2:19" ht="24.95" customHeight="1">
      <c r="B10" s="276" t="s">
        <v>332</v>
      </c>
      <c r="C10" s="153"/>
      <c r="D10" s="153"/>
      <c r="E10" s="153"/>
      <c r="F10" s="153"/>
      <c r="G10" s="153"/>
      <c r="H10" s="153"/>
      <c r="I10" s="153"/>
      <c r="J10" s="153"/>
      <c r="K10" s="153"/>
      <c r="L10" s="153"/>
      <c r="M10" s="153"/>
      <c r="N10" s="153"/>
      <c r="O10" s="153"/>
      <c r="P10" s="153"/>
      <c r="Q10" s="153"/>
      <c r="R10" s="153"/>
      <c r="S10" s="277" t="s">
        <v>333</v>
      </c>
    </row>
    <row r="11" spans="2:19" s="1" customFormat="1" ht="24.95" customHeight="1">
      <c r="B11" s="83" t="s">
        <v>312</v>
      </c>
      <c r="C11" s="154"/>
      <c r="D11" s="155"/>
      <c r="E11" s="155"/>
      <c r="F11" s="156"/>
      <c r="G11" s="157"/>
      <c r="H11" s="158"/>
      <c r="I11" s="51"/>
      <c r="J11" s="158"/>
      <c r="K11" s="158"/>
      <c r="L11" s="158"/>
      <c r="M11" s="158"/>
      <c r="N11" s="158"/>
      <c r="O11" s="158"/>
      <c r="P11" s="158"/>
      <c r="Q11" s="158"/>
      <c r="R11" s="158"/>
      <c r="S11" s="88" t="s">
        <v>313</v>
      </c>
    </row>
    <row r="12" spans="2:19" ht="24.95" customHeight="1">
      <c r="C12" s="392"/>
      <c r="D12" s="392"/>
      <c r="E12" s="392"/>
      <c r="F12" s="392"/>
      <c r="G12" s="392"/>
      <c r="H12" s="392"/>
      <c r="I12" s="392"/>
      <c r="J12" s="392"/>
      <c r="K12" s="392"/>
      <c r="L12" s="392"/>
      <c r="M12" s="392"/>
      <c r="N12" s="392"/>
      <c r="O12" s="392"/>
      <c r="P12" s="392"/>
      <c r="Q12" s="392"/>
      <c r="R12" s="392"/>
    </row>
    <row r="13" spans="2:19" ht="25.15" customHeight="1">
      <c r="B13" s="470" t="s">
        <v>477</v>
      </c>
      <c r="C13" s="470"/>
      <c r="D13" s="470"/>
      <c r="E13" s="470"/>
      <c r="F13" s="470"/>
      <c r="G13" s="470"/>
      <c r="H13" s="470"/>
      <c r="I13" s="470"/>
      <c r="J13" s="470"/>
      <c r="K13" s="470"/>
      <c r="L13" s="470"/>
      <c r="M13" s="470"/>
      <c r="N13" s="470"/>
      <c r="O13" s="470"/>
      <c r="P13" s="470"/>
      <c r="Q13" s="470"/>
      <c r="R13" s="470"/>
      <c r="S13" s="470"/>
    </row>
    <row r="14" spans="2:19" ht="25.15" customHeight="1">
      <c r="B14" s="471" t="s">
        <v>478</v>
      </c>
      <c r="C14" s="471"/>
      <c r="D14" s="471"/>
      <c r="E14" s="471"/>
      <c r="F14" s="471"/>
      <c r="G14" s="471"/>
      <c r="H14" s="471"/>
      <c r="I14" s="471"/>
      <c r="J14" s="471"/>
      <c r="K14" s="471"/>
      <c r="L14" s="471"/>
      <c r="M14" s="471"/>
      <c r="N14" s="471"/>
      <c r="O14" s="471"/>
      <c r="P14" s="471"/>
      <c r="Q14" s="471"/>
      <c r="R14" s="471"/>
      <c r="S14" s="471"/>
    </row>
    <row r="15" spans="2:19" ht="25.15" customHeight="1">
      <c r="B15" s="132"/>
      <c r="C15" s="132"/>
      <c r="D15" s="132"/>
      <c r="E15" s="132"/>
      <c r="F15" s="132"/>
      <c r="G15" s="132"/>
      <c r="H15" s="132"/>
      <c r="I15" s="132"/>
      <c r="J15" s="132"/>
      <c r="K15" s="132"/>
      <c r="L15" s="132"/>
      <c r="M15" s="132"/>
      <c r="N15" s="132"/>
      <c r="O15" s="132"/>
      <c r="P15" s="132"/>
      <c r="Q15" s="132"/>
      <c r="R15" s="132"/>
      <c r="S15" s="39" t="s">
        <v>207</v>
      </c>
    </row>
    <row r="16" spans="2:19" ht="25.15" customHeight="1">
      <c r="B16" s="177" t="s">
        <v>8</v>
      </c>
      <c r="C16" s="55">
        <v>2010</v>
      </c>
      <c r="D16" s="55">
        <v>2011</v>
      </c>
      <c r="E16" s="55">
        <v>2012</v>
      </c>
      <c r="F16" s="55">
        <v>2013</v>
      </c>
      <c r="G16" s="55">
        <v>2014</v>
      </c>
      <c r="H16" s="55">
        <v>2015</v>
      </c>
      <c r="I16" s="55">
        <v>2016</v>
      </c>
      <c r="J16" s="55">
        <v>2017</v>
      </c>
      <c r="K16" s="55">
        <v>2018</v>
      </c>
      <c r="L16" s="55">
        <v>2019</v>
      </c>
      <c r="M16" s="55">
        <v>2020</v>
      </c>
      <c r="N16" s="55">
        <v>2021</v>
      </c>
      <c r="O16" s="55">
        <v>2022</v>
      </c>
      <c r="P16" s="55">
        <v>2023</v>
      </c>
      <c r="Q16" s="55">
        <v>2024</v>
      </c>
      <c r="R16" s="55" t="s">
        <v>408</v>
      </c>
      <c r="S16" s="55" t="s">
        <v>22</v>
      </c>
    </row>
    <row r="17" spans="2:19" ht="25.15" customHeight="1">
      <c r="B17" s="225" t="s">
        <v>218</v>
      </c>
      <c r="C17" s="226">
        <v>282158.8273633701</v>
      </c>
      <c r="D17" s="227">
        <v>278716.81041928998</v>
      </c>
      <c r="E17" s="227">
        <v>308670.17864167999</v>
      </c>
      <c r="F17" s="227">
        <v>314876.03244356002</v>
      </c>
      <c r="G17" s="227">
        <v>275622.27075509995</v>
      </c>
      <c r="H17" s="228">
        <v>160031.46167882998</v>
      </c>
      <c r="I17" s="228">
        <v>108587.84455561001</v>
      </c>
      <c r="J17" s="229">
        <v>162252.90804715001</v>
      </c>
      <c r="K17" s="168">
        <v>213034.12800346999</v>
      </c>
      <c r="L17" s="168">
        <v>228539.98411915</v>
      </c>
      <c r="M17" s="168">
        <v>151184.49585686999</v>
      </c>
      <c r="N17" s="168">
        <v>198566.34708586999</v>
      </c>
      <c r="O17" s="168">
        <v>325235.38036073296</v>
      </c>
      <c r="P17" s="168">
        <v>317175.24151518999</v>
      </c>
      <c r="Q17" s="168">
        <v>369106.055735</v>
      </c>
      <c r="R17" s="168">
        <v>340341.17422448</v>
      </c>
      <c r="S17" s="169" t="s">
        <v>214</v>
      </c>
    </row>
    <row r="18" spans="2:19" ht="25.15" customHeight="1">
      <c r="B18" s="167" t="s">
        <v>219</v>
      </c>
      <c r="C18" s="226">
        <v>4325.4795113200007</v>
      </c>
      <c r="D18" s="104">
        <v>4325.4735113199995</v>
      </c>
      <c r="E18" s="104">
        <v>4468.1462511099999</v>
      </c>
      <c r="F18" s="104">
        <v>5103.8608919999997</v>
      </c>
      <c r="G18" s="104">
        <v>5296.6996397200001</v>
      </c>
      <c r="H18" s="105">
        <v>4297.0390566300002</v>
      </c>
      <c r="I18" s="105">
        <v>4730.4147806700003</v>
      </c>
      <c r="J18" s="168">
        <v>4622.4518232399996</v>
      </c>
      <c r="K18" s="168">
        <v>4836.4159796899994</v>
      </c>
      <c r="L18" s="168">
        <v>4583.7748939799994</v>
      </c>
      <c r="M18" s="168">
        <v>12907.82583919</v>
      </c>
      <c r="N18" s="168">
        <v>13545.751975860001</v>
      </c>
      <c r="O18" s="168">
        <v>37969.551843089997</v>
      </c>
      <c r="P18" s="168">
        <v>16360.974147069999</v>
      </c>
      <c r="Q18" s="168">
        <v>17677.564119999999</v>
      </c>
      <c r="R18" s="168">
        <v>19142.4725187</v>
      </c>
      <c r="S18" s="169" t="s">
        <v>215</v>
      </c>
    </row>
    <row r="19" spans="2:19" ht="25.15" customHeight="1">
      <c r="B19" s="97" t="s">
        <v>220</v>
      </c>
      <c r="C19" s="226">
        <v>20247.713557039999</v>
      </c>
      <c r="D19" s="104">
        <v>0</v>
      </c>
      <c r="E19" s="104">
        <v>0</v>
      </c>
      <c r="F19" s="104">
        <v>0</v>
      </c>
      <c r="G19" s="104">
        <v>0</v>
      </c>
      <c r="H19" s="105">
        <v>0</v>
      </c>
      <c r="I19" s="105">
        <v>4.1569999666535302E-5</v>
      </c>
      <c r="J19" s="168">
        <v>0</v>
      </c>
      <c r="K19" s="168">
        <v>0</v>
      </c>
      <c r="L19" s="168">
        <v>0</v>
      </c>
      <c r="M19" s="168">
        <v>0</v>
      </c>
      <c r="N19" s="168">
        <v>-1.1823431123048099E-11</v>
      </c>
      <c r="O19" s="168">
        <v>0</v>
      </c>
      <c r="P19" s="168">
        <v>-2.8000067686662099E-6</v>
      </c>
      <c r="Q19" s="168">
        <v>0</v>
      </c>
      <c r="R19" s="168">
        <v>0</v>
      </c>
      <c r="S19" s="169" t="s">
        <v>216</v>
      </c>
    </row>
    <row r="20" spans="2:19" ht="25.15" customHeight="1">
      <c r="B20" s="97" t="s">
        <v>5</v>
      </c>
      <c r="C20" s="226">
        <v>73133.376203730004</v>
      </c>
      <c r="D20" s="104">
        <v>76455.319446490001</v>
      </c>
      <c r="E20" s="104">
        <v>78184.306665960001</v>
      </c>
      <c r="F20" s="104">
        <v>92092.580742170001</v>
      </c>
      <c r="G20" s="104">
        <v>99736.334929679986</v>
      </c>
      <c r="H20" s="105">
        <v>116932.41260845</v>
      </c>
      <c r="I20" s="105">
        <v>289756.98400653998</v>
      </c>
      <c r="J20" s="168">
        <v>234288.61455672001</v>
      </c>
      <c r="K20" s="168">
        <v>259864.54515179002</v>
      </c>
      <c r="L20" s="168">
        <v>243347.82184048</v>
      </c>
      <c r="M20" s="168">
        <v>203773.132978535</v>
      </c>
      <c r="N20" s="168">
        <v>251757.242224065</v>
      </c>
      <c r="O20" s="168">
        <v>248048.01823265399</v>
      </c>
      <c r="P20" s="168">
        <v>213083.03767168999</v>
      </c>
      <c r="Q20" s="168">
        <v>117100.108202</v>
      </c>
      <c r="R20" s="168">
        <v>204022.70903799654</v>
      </c>
      <c r="S20" s="169" t="s">
        <v>217</v>
      </c>
    </row>
    <row r="21" spans="2:19" ht="25.15" customHeight="1" thickBot="1">
      <c r="B21" s="80" t="s">
        <v>9</v>
      </c>
      <c r="C21" s="102">
        <f>SUM(C17:C20)</f>
        <v>379865.39663546009</v>
      </c>
      <c r="D21" s="102">
        <f>SUM(D17:D20)</f>
        <v>359497.60337709996</v>
      </c>
      <c r="E21" s="102">
        <f t="shared" ref="E21:R21" si="4">SUM(E17:E20)</f>
        <v>391322.63155875</v>
      </c>
      <c r="F21" s="102">
        <f t="shared" si="4"/>
        <v>412072.47407773003</v>
      </c>
      <c r="G21" s="102">
        <f t="shared" si="4"/>
        <v>380655.30532449996</v>
      </c>
      <c r="H21" s="102">
        <f t="shared" si="4"/>
        <v>281260.91334390995</v>
      </c>
      <c r="I21" s="102">
        <f t="shared" si="4"/>
        <v>403075.24338439002</v>
      </c>
      <c r="J21" s="102">
        <f t="shared" si="4"/>
        <v>401163.97442711005</v>
      </c>
      <c r="K21" s="102">
        <f t="shared" si="4"/>
        <v>477735.08913495002</v>
      </c>
      <c r="L21" s="102">
        <f t="shared" si="4"/>
        <v>476471.58085361001</v>
      </c>
      <c r="M21" s="102">
        <f t="shared" si="4"/>
        <v>367865.45467459498</v>
      </c>
      <c r="N21" s="102">
        <f t="shared" si="4"/>
        <v>463869.34128579497</v>
      </c>
      <c r="O21" s="102">
        <f t="shared" si="4"/>
        <v>611252.95043647697</v>
      </c>
      <c r="P21" s="102">
        <f t="shared" si="4"/>
        <v>546619.25333114993</v>
      </c>
      <c r="Q21" s="102">
        <f t="shared" si="4"/>
        <v>503883.72805699997</v>
      </c>
      <c r="R21" s="102">
        <f t="shared" si="4"/>
        <v>563506.35578117659</v>
      </c>
      <c r="S21" s="119" t="s">
        <v>10</v>
      </c>
    </row>
    <row r="22" spans="2:19" ht="24.95" customHeight="1">
      <c r="B22" s="276" t="s">
        <v>332</v>
      </c>
      <c r="C22" s="10"/>
      <c r="D22" s="11"/>
      <c r="E22" s="11"/>
      <c r="F22" s="12"/>
      <c r="G22" s="12"/>
      <c r="H22" s="2"/>
      <c r="I22" s="2"/>
      <c r="J22" s="2"/>
      <c r="K22" s="2"/>
      <c r="L22" s="2"/>
      <c r="M22" s="2"/>
      <c r="N22" s="2"/>
      <c r="O22" s="2"/>
      <c r="P22" s="2"/>
      <c r="Q22" s="2"/>
      <c r="R22" s="2"/>
      <c r="S22" s="277" t="s">
        <v>333</v>
      </c>
    </row>
    <row r="23" spans="2:19" s="1" customFormat="1" ht="24.95" customHeight="1">
      <c r="B23" s="83" t="s">
        <v>312</v>
      </c>
      <c r="C23" s="393"/>
      <c r="D23" s="393"/>
      <c r="E23" s="393"/>
      <c r="F23" s="393"/>
      <c r="G23" s="393"/>
      <c r="H23" s="393"/>
      <c r="I23" s="393"/>
      <c r="J23" s="393"/>
      <c r="K23" s="393"/>
      <c r="L23" s="393"/>
      <c r="M23" s="393"/>
      <c r="N23" s="393"/>
      <c r="O23" s="393"/>
      <c r="P23" s="393"/>
      <c r="Q23" s="393"/>
      <c r="R23" s="393"/>
      <c r="S23" s="88" t="s">
        <v>313</v>
      </c>
    </row>
    <row r="24" spans="2:19" ht="24.95" customHeight="1">
      <c r="B24" s="38"/>
      <c r="C24" s="29"/>
      <c r="D24" s="8"/>
      <c r="E24" s="8"/>
      <c r="F24" s="8"/>
      <c r="G24" s="8"/>
      <c r="H24" s="8"/>
      <c r="I24" s="8"/>
      <c r="J24" s="8"/>
      <c r="K24" s="8"/>
      <c r="L24" s="8"/>
      <c r="M24" s="8"/>
      <c r="N24" s="8"/>
      <c r="O24" s="8"/>
      <c r="P24" s="8"/>
      <c r="Q24" s="8"/>
      <c r="R24" s="8"/>
      <c r="S24" s="60"/>
    </row>
    <row r="25" spans="2:19" ht="25.15" customHeight="1">
      <c r="B25" s="470" t="s">
        <v>479</v>
      </c>
      <c r="C25" s="470"/>
      <c r="D25" s="470"/>
      <c r="E25" s="470"/>
      <c r="F25" s="470"/>
      <c r="G25" s="470"/>
      <c r="H25" s="470"/>
      <c r="I25" s="470"/>
      <c r="J25" s="470"/>
      <c r="K25" s="470"/>
      <c r="L25" s="470"/>
      <c r="M25" s="470"/>
      <c r="N25" s="470"/>
      <c r="O25" s="470"/>
      <c r="P25" s="470"/>
      <c r="Q25" s="470"/>
      <c r="R25" s="470"/>
      <c r="S25" s="470"/>
    </row>
    <row r="26" spans="2:19" ht="25.15" customHeight="1">
      <c r="B26" s="472" t="s">
        <v>480</v>
      </c>
      <c r="C26" s="472"/>
      <c r="D26" s="472"/>
      <c r="E26" s="472"/>
      <c r="F26" s="472"/>
      <c r="G26" s="472"/>
      <c r="H26" s="472"/>
      <c r="I26" s="472"/>
      <c r="J26" s="472"/>
      <c r="K26" s="472"/>
      <c r="L26" s="472"/>
      <c r="M26" s="472"/>
      <c r="N26" s="472"/>
      <c r="O26" s="472"/>
      <c r="P26" s="472"/>
      <c r="Q26" s="472"/>
      <c r="R26" s="472"/>
      <c r="S26" s="472"/>
    </row>
    <row r="27" spans="2:19" ht="25.15" customHeight="1">
      <c r="B27" s="133"/>
      <c r="C27" s="133"/>
      <c r="D27" s="133"/>
      <c r="E27" s="133"/>
      <c r="F27" s="133"/>
      <c r="G27" s="133"/>
      <c r="H27" s="133"/>
      <c r="I27" s="133"/>
      <c r="J27" s="133"/>
      <c r="K27" s="133"/>
      <c r="L27" s="133"/>
      <c r="M27" s="133"/>
      <c r="N27" s="133"/>
      <c r="O27" s="133"/>
      <c r="P27" s="133"/>
      <c r="Q27" s="133"/>
      <c r="R27" s="133"/>
      <c r="S27" s="39" t="s">
        <v>207</v>
      </c>
    </row>
    <row r="28" spans="2:19" ht="25.15" customHeight="1">
      <c r="B28" s="177" t="s">
        <v>12</v>
      </c>
      <c r="C28" s="55">
        <v>2010</v>
      </c>
      <c r="D28" s="55">
        <v>2011</v>
      </c>
      <c r="E28" s="55">
        <v>2012</v>
      </c>
      <c r="F28" s="55">
        <v>2013</v>
      </c>
      <c r="G28" s="55">
        <v>2014</v>
      </c>
      <c r="H28" s="55">
        <v>2015</v>
      </c>
      <c r="I28" s="55">
        <v>2016</v>
      </c>
      <c r="J28" s="55">
        <v>2017</v>
      </c>
      <c r="K28" s="55">
        <v>2018</v>
      </c>
      <c r="L28" s="55">
        <v>2019</v>
      </c>
      <c r="M28" s="55">
        <v>2020</v>
      </c>
      <c r="N28" s="55">
        <v>2021</v>
      </c>
      <c r="O28" s="55">
        <v>2022</v>
      </c>
      <c r="P28" s="55">
        <v>2023</v>
      </c>
      <c r="Q28" s="55">
        <v>2024</v>
      </c>
      <c r="R28" s="55" t="s">
        <v>408</v>
      </c>
      <c r="S28" s="55" t="s">
        <v>22</v>
      </c>
    </row>
    <row r="29" spans="2:19" ht="25.15" customHeight="1">
      <c r="B29" s="120" t="s">
        <v>236</v>
      </c>
      <c r="C29" s="159">
        <f>SUM(C30:C37)</f>
        <v>298069.279732303</v>
      </c>
      <c r="D29" s="159">
        <f t="shared" ref="D29:R29" si="5">SUM(D30:D37)</f>
        <v>277701.07478291285</v>
      </c>
      <c r="E29" s="159">
        <f t="shared" si="5"/>
        <v>294339.07227727101</v>
      </c>
      <c r="F29" s="159">
        <f t="shared" si="5"/>
        <v>340265.48850376002</v>
      </c>
      <c r="G29" s="159">
        <f t="shared" si="5"/>
        <v>374725.21315691003</v>
      </c>
      <c r="H29" s="159">
        <f t="shared" si="5"/>
        <v>335333.56414148409</v>
      </c>
      <c r="I29" s="159">
        <f t="shared" si="5"/>
        <v>393108.90190815029</v>
      </c>
      <c r="J29" s="159">
        <f t="shared" si="5"/>
        <v>358471.12507564866</v>
      </c>
      <c r="K29" s="159">
        <f t="shared" si="5"/>
        <v>388209.27516204992</v>
      </c>
      <c r="L29" s="159">
        <f t="shared" si="5"/>
        <v>383041.10315926897</v>
      </c>
      <c r="M29" s="159">
        <f t="shared" si="5"/>
        <v>353023.03089360858</v>
      </c>
      <c r="N29" s="159">
        <f t="shared" si="5"/>
        <v>382394.91728902323</v>
      </c>
      <c r="O29" s="159">
        <f t="shared" si="5"/>
        <v>388234.30553290877</v>
      </c>
      <c r="P29" s="159">
        <f t="shared" si="5"/>
        <v>402387.38918233593</v>
      </c>
      <c r="Q29" s="159">
        <f t="shared" si="5"/>
        <v>407780.64953500003</v>
      </c>
      <c r="R29" s="159">
        <f t="shared" si="5"/>
        <v>439891.12444039731</v>
      </c>
      <c r="S29" s="118" t="s">
        <v>235</v>
      </c>
    </row>
    <row r="30" spans="2:19" ht="25.15" customHeight="1">
      <c r="B30" s="225" t="s">
        <v>3</v>
      </c>
      <c r="C30" s="226">
        <v>35286.201779849995</v>
      </c>
      <c r="D30" s="227">
        <v>35220.13060189</v>
      </c>
      <c r="E30" s="227">
        <v>39065.857769941002</v>
      </c>
      <c r="F30" s="227">
        <v>42126.848517999999</v>
      </c>
      <c r="G30" s="227">
        <v>47519.117467489996</v>
      </c>
      <c r="H30" s="228">
        <v>63009.536437989998</v>
      </c>
      <c r="I30" s="228">
        <v>65224.824250639998</v>
      </c>
      <c r="J30" s="228">
        <v>76069.26438344999</v>
      </c>
      <c r="K30" s="228">
        <v>83235.223506030001</v>
      </c>
      <c r="L30" s="228">
        <v>107722.10423626</v>
      </c>
      <c r="M30" s="228">
        <v>109995.30504119401</v>
      </c>
      <c r="N30" s="228">
        <v>113513.54853314599</v>
      </c>
      <c r="O30" s="228">
        <v>118704.876637108</v>
      </c>
      <c r="P30" s="228">
        <v>120603.36966379201</v>
      </c>
      <c r="Q30" s="228">
        <v>126635.742157</v>
      </c>
      <c r="R30" s="228">
        <v>129843.49997233129</v>
      </c>
      <c r="S30" s="230" t="s">
        <v>227</v>
      </c>
    </row>
    <row r="31" spans="2:19" ht="25.15" customHeight="1">
      <c r="B31" s="167" t="s">
        <v>221</v>
      </c>
      <c r="C31" s="226">
        <v>44759.863979492991</v>
      </c>
      <c r="D31" s="104">
        <v>44723.816449422993</v>
      </c>
      <c r="E31" s="104">
        <v>40435.268454999998</v>
      </c>
      <c r="F31" s="104">
        <v>43182.799709999999</v>
      </c>
      <c r="G31" s="104">
        <v>49505.49680026</v>
      </c>
      <c r="H31" s="105">
        <v>59800.484650664104</v>
      </c>
      <c r="I31" s="105">
        <v>62271.937816870297</v>
      </c>
      <c r="J31" s="105">
        <v>90929.794620668705</v>
      </c>
      <c r="K31" s="105">
        <v>86608.153790779994</v>
      </c>
      <c r="L31" s="105">
        <v>119427.57114159899</v>
      </c>
      <c r="M31" s="105">
        <v>105209.5369028</v>
      </c>
      <c r="N31" s="105">
        <v>125541.625788662</v>
      </c>
      <c r="O31" s="105">
        <v>136526.460545026</v>
      </c>
      <c r="P31" s="105">
        <v>122628.255112664</v>
      </c>
      <c r="Q31" s="105">
        <v>132765.327258</v>
      </c>
      <c r="R31" s="105">
        <v>148147.38173746609</v>
      </c>
      <c r="S31" s="166" t="s">
        <v>228</v>
      </c>
    </row>
    <row r="32" spans="2:19" ht="25.15" customHeight="1">
      <c r="B32" s="97" t="s">
        <v>222</v>
      </c>
      <c r="C32" s="226">
        <v>3942.6207716500003</v>
      </c>
      <c r="D32" s="104">
        <v>3894.8512928300001</v>
      </c>
      <c r="E32" s="104">
        <v>3474.7603793400003</v>
      </c>
      <c r="F32" s="104">
        <v>3321.0265307600002</v>
      </c>
      <c r="G32" s="104">
        <v>3766.1366449899997</v>
      </c>
      <c r="H32" s="105">
        <v>4591.3219095000004</v>
      </c>
      <c r="I32" s="105">
        <v>5940.2274399899998</v>
      </c>
      <c r="J32" s="105">
        <v>5026.5527055699995</v>
      </c>
      <c r="K32" s="105">
        <v>4644.5590437600003</v>
      </c>
      <c r="L32" s="105">
        <v>5305.3516064099995</v>
      </c>
      <c r="M32" s="105">
        <v>6498.1528114945804</v>
      </c>
      <c r="N32" s="105">
        <v>9210.9613072921693</v>
      </c>
      <c r="O32" s="105">
        <v>9583.4516875695299</v>
      </c>
      <c r="P32" s="105">
        <v>11738.768041899999</v>
      </c>
      <c r="Q32" s="105">
        <v>10912.001918</v>
      </c>
      <c r="R32" s="105">
        <v>10166.898915440001</v>
      </c>
      <c r="S32" s="166" t="s">
        <v>229</v>
      </c>
    </row>
    <row r="33" spans="2:19" ht="25.15" customHeight="1">
      <c r="B33" s="97" t="s">
        <v>223</v>
      </c>
      <c r="C33" s="226">
        <v>2366.3967314300003</v>
      </c>
      <c r="D33" s="104">
        <v>2366.3721240999998</v>
      </c>
      <c r="E33" s="104">
        <v>4319.7555139899996</v>
      </c>
      <c r="F33" s="104">
        <v>5908.5249199999998</v>
      </c>
      <c r="G33" s="104">
        <v>4074.7248309000001</v>
      </c>
      <c r="H33" s="105">
        <v>2790.5466275600002</v>
      </c>
      <c r="I33" s="105">
        <v>1989.19754205</v>
      </c>
      <c r="J33" s="105">
        <v>1925.6717473900001</v>
      </c>
      <c r="K33" s="105">
        <v>3663.2997457399997</v>
      </c>
      <c r="L33" s="105">
        <v>4533.2115990299999</v>
      </c>
      <c r="M33" s="105">
        <v>3827.4263831500002</v>
      </c>
      <c r="N33" s="105">
        <v>4595.4672446699997</v>
      </c>
      <c r="O33" s="105">
        <v>9509.0939255699996</v>
      </c>
      <c r="P33" s="105">
        <v>12155.911641190001</v>
      </c>
      <c r="Q33" s="105">
        <v>10865.575532999999</v>
      </c>
      <c r="R33" s="105">
        <v>15064.280626560003</v>
      </c>
      <c r="S33" s="166" t="s">
        <v>230</v>
      </c>
    </row>
    <row r="34" spans="2:19" ht="25.15" customHeight="1">
      <c r="B34" s="97" t="s">
        <v>224</v>
      </c>
      <c r="C34" s="226">
        <v>7309.2457070499995</v>
      </c>
      <c r="D34" s="104">
        <v>7309.2457070500004</v>
      </c>
      <c r="E34" s="104">
        <v>8383.9474484700004</v>
      </c>
      <c r="F34" s="104">
        <v>10065.544986999999</v>
      </c>
      <c r="G34" s="104">
        <v>12079.415342940001</v>
      </c>
      <c r="H34" s="105">
        <v>12286.002037940001</v>
      </c>
      <c r="I34" s="105">
        <v>8791.2614928200001</v>
      </c>
      <c r="J34" s="105">
        <v>21849.625575650003</v>
      </c>
      <c r="K34" s="105">
        <v>32930.904936489998</v>
      </c>
      <c r="L34" s="105">
        <v>26922.378637240003</v>
      </c>
      <c r="M34" s="105">
        <v>36404.404365180002</v>
      </c>
      <c r="N34" s="105">
        <v>35292.738025769999</v>
      </c>
      <c r="O34" s="105">
        <v>24155.37214132</v>
      </c>
      <c r="P34" s="105">
        <v>31686.381583950002</v>
      </c>
      <c r="Q34" s="105">
        <v>11796</v>
      </c>
      <c r="R34" s="105">
        <v>9761.3378191823867</v>
      </c>
      <c r="S34" s="166" t="s">
        <v>231</v>
      </c>
    </row>
    <row r="35" spans="2:19" ht="25.15" customHeight="1">
      <c r="B35" s="97" t="s">
        <v>220</v>
      </c>
      <c r="C35" s="226">
        <v>162516.69882486001</v>
      </c>
      <c r="D35" s="104">
        <v>6530.0670571998999</v>
      </c>
      <c r="E35" s="104">
        <v>2603.3165441599999</v>
      </c>
      <c r="F35" s="104">
        <v>21630.367039000001</v>
      </c>
      <c r="G35" s="104">
        <v>21943.585148229999</v>
      </c>
      <c r="H35" s="105">
        <v>8771.1564785900009</v>
      </c>
      <c r="I35" s="105">
        <v>17594.85181</v>
      </c>
      <c r="J35" s="105">
        <v>9858.7482354099993</v>
      </c>
      <c r="K35" s="105">
        <v>13302.565880190001</v>
      </c>
      <c r="L35" s="105">
        <v>16290.886715879999</v>
      </c>
      <c r="M35" s="105">
        <v>3975.7182561</v>
      </c>
      <c r="N35" s="105">
        <v>1797.2016937230999</v>
      </c>
      <c r="O35" s="105">
        <v>1536.40342919</v>
      </c>
      <c r="P35" s="105">
        <v>1263.35966736</v>
      </c>
      <c r="Q35" s="105">
        <v>1699.3655470000001</v>
      </c>
      <c r="R35" s="105">
        <v>1697.8476476000001</v>
      </c>
      <c r="S35" s="166" t="s">
        <v>216</v>
      </c>
    </row>
    <row r="36" spans="2:19" ht="25.15" customHeight="1">
      <c r="B36" s="97" t="s">
        <v>225</v>
      </c>
      <c r="C36" s="226">
        <v>31771.296540589996</v>
      </c>
      <c r="D36" s="104">
        <v>30468.757367210001</v>
      </c>
      <c r="E36" s="104">
        <v>48777.214210370003</v>
      </c>
      <c r="F36" s="104">
        <v>52449.376798999998</v>
      </c>
      <c r="G36" s="104">
        <v>61441.64991842</v>
      </c>
      <c r="H36" s="105">
        <v>42594.579603710001</v>
      </c>
      <c r="I36" s="103">
        <v>35263.391180669998</v>
      </c>
      <c r="J36" s="103">
        <v>41224.941199820001</v>
      </c>
      <c r="K36" s="103">
        <v>65760.00333752</v>
      </c>
      <c r="L36" s="103">
        <v>74630.640517060005</v>
      </c>
      <c r="M36" s="103">
        <v>64932.929928370002</v>
      </c>
      <c r="N36" s="103">
        <v>60891.942147469999</v>
      </c>
      <c r="O36" s="103">
        <v>58979.390358129996</v>
      </c>
      <c r="P36" s="103">
        <v>67724.438645550006</v>
      </c>
      <c r="Q36" s="103">
        <v>77072.837197999994</v>
      </c>
      <c r="R36" s="103">
        <v>73200.287851529996</v>
      </c>
      <c r="S36" s="166" t="s">
        <v>232</v>
      </c>
    </row>
    <row r="37" spans="2:19" ht="25.15" customHeight="1">
      <c r="B37" s="97" t="s">
        <v>226</v>
      </c>
      <c r="C37" s="226">
        <v>10116.955397379998</v>
      </c>
      <c r="D37" s="104">
        <v>147187.83418320998</v>
      </c>
      <c r="E37" s="104">
        <v>147278.951956</v>
      </c>
      <c r="F37" s="104">
        <v>161581</v>
      </c>
      <c r="G37" s="104">
        <v>174395.08700368</v>
      </c>
      <c r="H37" s="105">
        <v>141489.93639553001</v>
      </c>
      <c r="I37" s="103">
        <v>196033.21037510998</v>
      </c>
      <c r="J37" s="103">
        <v>111586.52660769</v>
      </c>
      <c r="K37" s="103">
        <v>98064.56492153999</v>
      </c>
      <c r="L37" s="103">
        <v>28208.958705790003</v>
      </c>
      <c r="M37" s="103">
        <v>22179.557205320001</v>
      </c>
      <c r="N37" s="103">
        <v>31551.432548290002</v>
      </c>
      <c r="O37" s="103">
        <v>29239.2568089952</v>
      </c>
      <c r="P37" s="103">
        <v>34586.904825929902</v>
      </c>
      <c r="Q37" s="103">
        <v>36033.799923999999</v>
      </c>
      <c r="R37" s="103">
        <v>52009.589870287586</v>
      </c>
      <c r="S37" s="166" t="s">
        <v>233</v>
      </c>
    </row>
    <row r="38" spans="2:19" ht="25.15" customHeight="1">
      <c r="B38" s="6" t="s">
        <v>237</v>
      </c>
      <c r="C38" s="250">
        <v>45636.493729369977</v>
      </c>
      <c r="D38" s="282">
        <v>45726.324206069999</v>
      </c>
      <c r="E38" s="282">
        <v>44299.320821940004</v>
      </c>
      <c r="F38" s="282">
        <v>33505.091031999997</v>
      </c>
      <c r="G38" s="282">
        <v>39886.021718690004</v>
      </c>
      <c r="H38" s="282">
        <v>35065.749633749998</v>
      </c>
      <c r="I38" s="282">
        <v>51344.789610740001</v>
      </c>
      <c r="J38" s="282">
        <v>45049.665058980005</v>
      </c>
      <c r="K38" s="282">
        <v>30407.184390979801</v>
      </c>
      <c r="L38" s="282">
        <v>53669.460435330002</v>
      </c>
      <c r="M38" s="282">
        <v>46521.434728355402</v>
      </c>
      <c r="N38" s="282">
        <v>19986.9512182174</v>
      </c>
      <c r="O38" s="282">
        <v>38872.7292821542</v>
      </c>
      <c r="P38" s="282">
        <v>32576.160309886003</v>
      </c>
      <c r="Q38" s="283">
        <v>24731.203874999999</v>
      </c>
      <c r="R38" s="283">
        <v>40685.419950153751</v>
      </c>
      <c r="S38" s="71" t="s">
        <v>234</v>
      </c>
    </row>
    <row r="39" spans="2:19" ht="25.15" customHeight="1" thickBot="1">
      <c r="B39" s="79" t="s">
        <v>11</v>
      </c>
      <c r="C39" s="102">
        <f>C29+C38</f>
        <v>343705.77346167294</v>
      </c>
      <c r="D39" s="102">
        <f t="shared" ref="D39:R39" si="6">D29+D38</f>
        <v>323427.39898898284</v>
      </c>
      <c r="E39" s="102">
        <f t="shared" si="6"/>
        <v>338638.39309921104</v>
      </c>
      <c r="F39" s="102">
        <f t="shared" si="6"/>
        <v>373770.57953575999</v>
      </c>
      <c r="G39" s="102">
        <f t="shared" si="6"/>
        <v>414611.23487560003</v>
      </c>
      <c r="H39" s="102">
        <f t="shared" si="6"/>
        <v>370399.3137752341</v>
      </c>
      <c r="I39" s="102">
        <f t="shared" si="6"/>
        <v>444453.69151889032</v>
      </c>
      <c r="J39" s="102">
        <f t="shared" si="6"/>
        <v>403520.79013462865</v>
      </c>
      <c r="K39" s="102">
        <f t="shared" si="6"/>
        <v>418616.45955302974</v>
      </c>
      <c r="L39" s="102">
        <f t="shared" si="6"/>
        <v>436710.56359459896</v>
      </c>
      <c r="M39" s="102">
        <f t="shared" si="6"/>
        <v>399544.46562196396</v>
      </c>
      <c r="N39" s="102">
        <f t="shared" si="6"/>
        <v>402381.86850724061</v>
      </c>
      <c r="O39" s="102">
        <f t="shared" si="6"/>
        <v>427107.03481506294</v>
      </c>
      <c r="P39" s="102">
        <f t="shared" si="6"/>
        <v>434963.54949222191</v>
      </c>
      <c r="Q39" s="102">
        <f t="shared" si="6"/>
        <v>432511.85341000004</v>
      </c>
      <c r="R39" s="102">
        <f t="shared" si="6"/>
        <v>480576.54439055105</v>
      </c>
      <c r="S39" s="81" t="s">
        <v>21</v>
      </c>
    </row>
    <row r="40" spans="2:19" ht="24.95" customHeight="1">
      <c r="B40" s="276" t="s">
        <v>332</v>
      </c>
      <c r="C40" s="11"/>
      <c r="D40" s="11"/>
      <c r="E40" s="11"/>
      <c r="F40" s="11"/>
      <c r="G40" s="11"/>
      <c r="H40" s="11"/>
      <c r="I40" s="11"/>
      <c r="J40" s="11"/>
      <c r="K40" s="11"/>
      <c r="L40" s="11"/>
      <c r="M40" s="11"/>
      <c r="N40" s="11"/>
      <c r="O40" s="11"/>
      <c r="P40" s="11"/>
      <c r="Q40" s="11"/>
      <c r="R40" s="11"/>
      <c r="S40" s="277" t="s">
        <v>333</v>
      </c>
    </row>
    <row r="41" spans="2:19" s="1" customFormat="1" ht="24.95" customHeight="1">
      <c r="B41" s="83" t="s">
        <v>312</v>
      </c>
      <c r="C41" s="154"/>
      <c r="D41" s="155"/>
      <c r="E41" s="155"/>
      <c r="F41" s="156"/>
      <c r="G41" s="157"/>
      <c r="H41" s="158"/>
      <c r="I41" s="51"/>
      <c r="J41" s="158"/>
      <c r="K41" s="158"/>
      <c r="L41" s="158"/>
      <c r="M41" s="158"/>
      <c r="N41" s="158"/>
      <c r="O41" s="158"/>
      <c r="P41" s="158"/>
      <c r="Q41" s="158"/>
      <c r="R41" s="158"/>
      <c r="S41" s="88" t="s">
        <v>313</v>
      </c>
    </row>
    <row r="42" spans="2:19" ht="24.95" customHeight="1"/>
    <row r="165" spans="2:2" ht="25.15" customHeight="1">
      <c r="B165" s="2" t="s">
        <v>159</v>
      </c>
    </row>
    <row r="184" spans="2:2" ht="25.15" customHeight="1">
      <c r="B184" s="2" t="s">
        <v>159</v>
      </c>
    </row>
  </sheetData>
  <mergeCells count="7">
    <mergeCell ref="B2:S2"/>
    <mergeCell ref="B3:S3"/>
    <mergeCell ref="B4:S4"/>
    <mergeCell ref="B25:S25"/>
    <mergeCell ref="B26:S26"/>
    <mergeCell ref="B13:S13"/>
    <mergeCell ref="B14:S14"/>
  </mergeCells>
  <phoneticPr fontId="5" type="noConversion"/>
  <conditionalFormatting sqref="T7:U7">
    <cfRule type="containsText" dxfId="1" priority="1" operator="containsText" text="true">
      <formula>NOT(ISERROR(SEARCH("true",T7)))</formula>
    </cfRule>
    <cfRule type="containsText" dxfId="0" priority="2" operator="containsText" text="false">
      <formula>NOT(ISERROR(SEARCH("false",T7)))</formula>
    </cfRule>
  </conditionalFormatting>
  <printOptions horizontalCentered="1" verticalCentered="1"/>
  <pageMargins left="0" right="0" top="0" bottom="0" header="0" footer="0"/>
  <pageSetup paperSize="8" scale="80" fitToHeight="0" orientation="landscape" verticalDpi="300" r:id="rId1"/>
  <headerFooter alignWithMargins="0"/>
  <rowBreaks count="2" manualBreakCount="2">
    <brk id="11" min="1" max="13" man="1"/>
    <brk id="23" min="1" max="10"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A1249-42FC-4D91-8216-F77E11290494}">
  <dimension ref="B1:S184"/>
  <sheetViews>
    <sheetView showGridLines="0" rightToLeft="1" zoomScale="70" zoomScaleNormal="70" zoomScaleSheetLayoutView="70" workbookViewId="0">
      <selection activeCell="A2" sqref="A2"/>
    </sheetView>
  </sheetViews>
  <sheetFormatPr defaultColWidth="9.28515625" defaultRowHeight="25.15" customHeight="1"/>
  <cols>
    <col min="1" max="1" width="9.28515625" style="2"/>
    <col min="2" max="2" width="31.7109375" style="2" customWidth="1"/>
    <col min="3" max="18" width="13" style="24" customWidth="1"/>
    <col min="19" max="19" width="32.7109375" style="39" customWidth="1"/>
    <col min="20" max="16384" width="9.28515625" style="2"/>
  </cols>
  <sheetData>
    <row r="1" spans="2:19" ht="51.75" customHeight="1"/>
    <row r="2" spans="2:19" ht="52.5" customHeight="1">
      <c r="B2" s="477" t="s">
        <v>528</v>
      </c>
      <c r="C2" s="478"/>
      <c r="D2" s="478"/>
      <c r="E2" s="478"/>
      <c r="F2" s="478"/>
      <c r="G2" s="478"/>
      <c r="H2" s="478"/>
      <c r="I2" s="478"/>
      <c r="J2" s="478"/>
      <c r="K2" s="478"/>
      <c r="L2" s="478"/>
      <c r="M2" s="478"/>
      <c r="N2" s="478"/>
      <c r="O2" s="478"/>
      <c r="P2" s="478"/>
      <c r="Q2" s="478"/>
      <c r="R2" s="478"/>
      <c r="S2" s="478"/>
    </row>
    <row r="3" spans="2:19" ht="25.15" customHeight="1">
      <c r="B3" s="470" t="s">
        <v>481</v>
      </c>
      <c r="C3" s="470"/>
      <c r="D3" s="470"/>
      <c r="E3" s="470"/>
      <c r="F3" s="470"/>
      <c r="G3" s="470"/>
      <c r="H3" s="470"/>
      <c r="I3" s="470"/>
      <c r="J3" s="470"/>
      <c r="K3" s="470"/>
      <c r="L3" s="470"/>
      <c r="M3" s="470"/>
      <c r="N3" s="470"/>
      <c r="O3" s="470"/>
      <c r="P3" s="470"/>
      <c r="Q3" s="470"/>
      <c r="R3" s="470"/>
      <c r="S3" s="470"/>
    </row>
    <row r="4" spans="2:19" ht="25.15" customHeight="1">
      <c r="B4" s="471" t="s">
        <v>482</v>
      </c>
      <c r="C4" s="471"/>
      <c r="D4" s="471"/>
      <c r="E4" s="471"/>
      <c r="F4" s="471"/>
      <c r="G4" s="471"/>
      <c r="H4" s="471"/>
      <c r="I4" s="471"/>
      <c r="J4" s="471"/>
      <c r="K4" s="471"/>
      <c r="L4" s="471"/>
      <c r="M4" s="471"/>
      <c r="N4" s="471"/>
      <c r="O4" s="471"/>
      <c r="P4" s="471"/>
      <c r="Q4" s="471"/>
      <c r="R4" s="471"/>
      <c r="S4" s="471"/>
    </row>
    <row r="5" spans="2:19" ht="25.15" customHeight="1">
      <c r="S5" s="203" t="s">
        <v>209</v>
      </c>
    </row>
    <row r="6" spans="2:19" ht="25.15" customHeight="1">
      <c r="B6" s="177" t="s">
        <v>8</v>
      </c>
      <c r="C6" s="55">
        <v>2010</v>
      </c>
      <c r="D6" s="55">
        <v>2011</v>
      </c>
      <c r="E6" s="55">
        <v>2012</v>
      </c>
      <c r="F6" s="55">
        <v>2013</v>
      </c>
      <c r="G6" s="55">
        <v>2014</v>
      </c>
      <c r="H6" s="55">
        <v>2015</v>
      </c>
      <c r="I6" s="55">
        <v>2016</v>
      </c>
      <c r="J6" s="55">
        <v>2017</v>
      </c>
      <c r="K6" s="55">
        <v>2018</v>
      </c>
      <c r="L6" s="55">
        <v>2019</v>
      </c>
      <c r="M6" s="55">
        <v>2020</v>
      </c>
      <c r="N6" s="55">
        <v>2021</v>
      </c>
      <c r="O6" s="55">
        <v>2022</v>
      </c>
      <c r="P6" s="55">
        <v>2023</v>
      </c>
      <c r="Q6" s="55">
        <v>2024</v>
      </c>
      <c r="R6" s="55" t="s">
        <v>408</v>
      </c>
      <c r="S6" s="55" t="s">
        <v>22</v>
      </c>
    </row>
    <row r="7" spans="2:19" ht="25.15" customHeight="1">
      <c r="B7" s="6" t="s">
        <v>6</v>
      </c>
      <c r="C7" s="291">
        <f>'32-34'!C7/3.6725</f>
        <v>103435.09779045884</v>
      </c>
      <c r="D7" s="291">
        <f>'32-34'!D7/3.6725</f>
        <v>97889.068312348536</v>
      </c>
      <c r="E7" s="291">
        <f>'32-34'!E7/3.6725</f>
        <v>106554.83500578626</v>
      </c>
      <c r="F7" s="291">
        <f>'32-34'!F7/3.6725</f>
        <v>112204.89423491628</v>
      </c>
      <c r="G7" s="291">
        <f>'32-34'!G7/3.6725</f>
        <v>103650.18524833219</v>
      </c>
      <c r="H7" s="291">
        <f>'32-34'!H7/3.6725</f>
        <v>76585.680964985688</v>
      </c>
      <c r="I7" s="291">
        <f>'32-34'!I7/3.6725</f>
        <v>109755.00160228455</v>
      </c>
      <c r="J7" s="291">
        <f>'32-34'!J7/3.6725</f>
        <v>109234.57438450921</v>
      </c>
      <c r="K7" s="291">
        <f>'32-34'!K7/3.6725</f>
        <v>130084.43543497619</v>
      </c>
      <c r="L7" s="291">
        <f>'32-34'!L7/3.6725</f>
        <v>129740.38961296393</v>
      </c>
      <c r="M7" s="291">
        <f>'32-34'!M7/3.6725</f>
        <v>100167.5846629258</v>
      </c>
      <c r="N7" s="291">
        <f>'32-34'!N7/3.6725</f>
        <v>126308.87441410347</v>
      </c>
      <c r="O7" s="291">
        <f>'32-34'!O7/3.6725</f>
        <v>166440.55832170919</v>
      </c>
      <c r="P7" s="291">
        <f>'32-34'!P7/3.6725</f>
        <v>148841.18538628999</v>
      </c>
      <c r="Q7" s="291">
        <f>'32-34'!Q7/3.6725</f>
        <v>137204.55495085093</v>
      </c>
      <c r="R7" s="291">
        <f>'32-34'!R7/3.6725</f>
        <v>153439.44337132107</v>
      </c>
      <c r="S7" s="71" t="s">
        <v>319</v>
      </c>
    </row>
    <row r="8" spans="2:19" ht="25.15" customHeight="1">
      <c r="B8" s="6" t="s">
        <v>7</v>
      </c>
      <c r="C8" s="291">
        <f>C39</f>
        <v>93589.046551851046</v>
      </c>
      <c r="D8" s="291">
        <f>'32-34'!D8/3.6725</f>
        <v>88067.365279505204</v>
      </c>
      <c r="E8" s="291">
        <f>'32-34'!E8/3.6725</f>
        <v>92209.228890186801</v>
      </c>
      <c r="F8" s="291">
        <f>'32-34'!F8/3.6725</f>
        <v>101775.51519013206</v>
      </c>
      <c r="G8" s="291">
        <f>'32-34'!G8/3.6725</f>
        <v>112896.18376462901</v>
      </c>
      <c r="H8" s="291">
        <f>'32-34'!H8/3.6725</f>
        <v>100857.53948951235</v>
      </c>
      <c r="I8" s="291">
        <f>'32-34'!I8/3.6725</f>
        <v>121022.1079697455</v>
      </c>
      <c r="J8" s="291">
        <f>'32-34'!J8/3.6725</f>
        <v>109876.32134367016</v>
      </c>
      <c r="K8" s="291">
        <f>'32-34'!K8/3.6725</f>
        <v>113986.78272376576</v>
      </c>
      <c r="L8" s="291">
        <f>'32-34'!L8/3.6725</f>
        <v>118913.70009383226</v>
      </c>
      <c r="M8" s="291">
        <f>'32-34'!M8/3.6725</f>
        <v>108793.5917282407</v>
      </c>
      <c r="N8" s="291">
        <f>'32-34'!N8/3.6725</f>
        <v>109566.19972967751</v>
      </c>
      <c r="O8" s="291">
        <f>'32-34'!O8/3.6725</f>
        <v>116298.71608306684</v>
      </c>
      <c r="P8" s="291">
        <f>'32-34'!P8/3.6725</f>
        <v>118437.99850026464</v>
      </c>
      <c r="Q8" s="291">
        <f>'32-34'!Q8/3.6725</f>
        <v>117770.41617699116</v>
      </c>
      <c r="R8" s="291">
        <f>'32-34'!R8/3.6725</f>
        <v>130858.14687285257</v>
      </c>
      <c r="S8" s="71" t="s">
        <v>320</v>
      </c>
    </row>
    <row r="9" spans="2:19" ht="24.75" customHeight="1" thickBot="1">
      <c r="B9" s="80" t="s">
        <v>115</v>
      </c>
      <c r="C9" s="286">
        <f>'32-34'!C9/3.6725</f>
        <v>9846.051238607799</v>
      </c>
      <c r="D9" s="286">
        <f>'32-34'!D9/3.6725</f>
        <v>9821.7030328433302</v>
      </c>
      <c r="E9" s="286">
        <f>'32-34'!E9/3.6725</f>
        <v>14345.606115599445</v>
      </c>
      <c r="F9" s="286">
        <f>'32-34'!F9/3.6725</f>
        <v>10429.37904478422</v>
      </c>
      <c r="G9" s="286">
        <f>'32-34'!G9/3.6725</f>
        <v>-9245.9985162968187</v>
      </c>
      <c r="H9" s="286">
        <f>'32-34'!H9/3.6725</f>
        <v>-24271.858524526659</v>
      </c>
      <c r="I9" s="286">
        <f>'32-34'!I9/3.6725</f>
        <v>-11267.10636746094</v>
      </c>
      <c r="J9" s="286">
        <f>'32-34'!J9/3.6725</f>
        <v>-641.74695916095379</v>
      </c>
      <c r="K9" s="286">
        <f>'32-34'!K9/3.6725</f>
        <v>16097.652711210423</v>
      </c>
      <c r="L9" s="286">
        <f>'32-34'!L9/3.6725</f>
        <v>10826.689519131667</v>
      </c>
      <c r="M9" s="286">
        <f>'32-34'!M9/3.6725</f>
        <v>-8626.0070653149032</v>
      </c>
      <c r="N9" s="286">
        <f>'32-34'!N9/3.6725</f>
        <v>16742.674684425969</v>
      </c>
      <c r="O9" s="286">
        <f>'32-34'!O9/3.6725</f>
        <v>50141.842238642348</v>
      </c>
      <c r="P9" s="286">
        <f>'32-34'!P9/3.6725</f>
        <v>30403.186886025331</v>
      </c>
      <c r="Q9" s="286">
        <f>'32-34'!Q9/3.6725</f>
        <v>19434.138773859751</v>
      </c>
      <c r="R9" s="286">
        <f>'32-34'!R9/3.6725</f>
        <v>22581.296498468495</v>
      </c>
      <c r="S9" s="81" t="s">
        <v>321</v>
      </c>
    </row>
    <row r="10" spans="2:19" ht="24.95" customHeight="1">
      <c r="B10" s="276" t="s">
        <v>332</v>
      </c>
      <c r="C10" s="10"/>
      <c r="D10" s="11"/>
      <c r="E10" s="11"/>
      <c r="F10" s="12"/>
      <c r="G10" s="12"/>
      <c r="H10" s="2"/>
      <c r="I10" s="2"/>
      <c r="J10" s="2"/>
      <c r="K10" s="2"/>
      <c r="L10" s="2"/>
      <c r="M10" s="2"/>
      <c r="N10" s="2"/>
      <c r="O10" s="2"/>
      <c r="P10" s="2"/>
      <c r="Q10" s="2"/>
      <c r="R10" s="2"/>
      <c r="S10" s="277" t="s">
        <v>333</v>
      </c>
    </row>
    <row r="11" spans="2:19" s="1" customFormat="1" ht="24.95" customHeight="1">
      <c r="B11" s="83" t="s">
        <v>312</v>
      </c>
      <c r="C11" s="154"/>
      <c r="D11" s="155"/>
      <c r="E11" s="155"/>
      <c r="F11" s="156"/>
      <c r="G11" s="157"/>
      <c r="H11" s="158"/>
      <c r="I11" s="51"/>
      <c r="J11" s="158"/>
      <c r="K11" s="158"/>
      <c r="L11" s="158"/>
      <c r="M11" s="158"/>
      <c r="N11" s="158"/>
      <c r="O11" s="158"/>
      <c r="P11" s="158"/>
      <c r="Q11" s="158"/>
      <c r="R11" s="158"/>
      <c r="S11" s="88" t="s">
        <v>313</v>
      </c>
    </row>
    <row r="12" spans="2:19" ht="24.95" customHeight="1"/>
    <row r="13" spans="2:19" ht="25.15" customHeight="1">
      <c r="B13" s="470" t="s">
        <v>483</v>
      </c>
      <c r="C13" s="470"/>
      <c r="D13" s="470"/>
      <c r="E13" s="470"/>
      <c r="F13" s="470"/>
      <c r="G13" s="470"/>
      <c r="H13" s="470"/>
      <c r="I13" s="470"/>
      <c r="J13" s="470"/>
      <c r="K13" s="470"/>
      <c r="L13" s="470"/>
      <c r="M13" s="470"/>
      <c r="N13" s="470"/>
      <c r="O13" s="470"/>
      <c r="P13" s="470"/>
      <c r="Q13" s="470"/>
      <c r="R13" s="470"/>
      <c r="S13" s="470"/>
    </row>
    <row r="14" spans="2:19" ht="25.15" customHeight="1">
      <c r="B14" s="471" t="s">
        <v>484</v>
      </c>
      <c r="C14" s="471"/>
      <c r="D14" s="471"/>
      <c r="E14" s="471"/>
      <c r="F14" s="471"/>
      <c r="G14" s="471"/>
      <c r="H14" s="471"/>
      <c r="I14" s="471"/>
      <c r="J14" s="471"/>
      <c r="K14" s="471"/>
      <c r="L14" s="471"/>
      <c r="M14" s="471"/>
      <c r="N14" s="471"/>
      <c r="O14" s="471"/>
      <c r="P14" s="471"/>
      <c r="Q14" s="471"/>
      <c r="R14" s="471"/>
      <c r="S14" s="471"/>
    </row>
    <row r="15" spans="2:19" ht="25.15" customHeight="1">
      <c r="B15" s="132"/>
      <c r="C15" s="132"/>
      <c r="D15" s="132"/>
      <c r="E15" s="132"/>
      <c r="F15" s="132"/>
      <c r="G15" s="132"/>
      <c r="H15" s="132"/>
      <c r="I15" s="132"/>
      <c r="J15" s="132"/>
      <c r="K15" s="132"/>
      <c r="L15" s="132"/>
      <c r="M15" s="132"/>
      <c r="N15" s="132"/>
      <c r="O15" s="132"/>
      <c r="P15" s="132"/>
      <c r="Q15" s="132"/>
      <c r="R15" s="132"/>
      <c r="S15" s="203" t="s">
        <v>209</v>
      </c>
    </row>
    <row r="16" spans="2:19" ht="25.15" customHeight="1">
      <c r="B16" s="177" t="s">
        <v>8</v>
      </c>
      <c r="C16" s="55">
        <v>2010</v>
      </c>
      <c r="D16" s="55">
        <v>2011</v>
      </c>
      <c r="E16" s="55">
        <v>2012</v>
      </c>
      <c r="F16" s="55">
        <v>2013</v>
      </c>
      <c r="G16" s="55">
        <v>2014</v>
      </c>
      <c r="H16" s="55">
        <v>2015</v>
      </c>
      <c r="I16" s="55">
        <v>2016</v>
      </c>
      <c r="J16" s="55">
        <v>2017</v>
      </c>
      <c r="K16" s="55">
        <v>2018</v>
      </c>
      <c r="L16" s="55">
        <v>2019</v>
      </c>
      <c r="M16" s="55">
        <v>2020</v>
      </c>
      <c r="N16" s="55">
        <v>2021</v>
      </c>
      <c r="O16" s="55">
        <v>2022</v>
      </c>
      <c r="P16" s="55">
        <v>2023</v>
      </c>
      <c r="Q16" s="55">
        <v>2024</v>
      </c>
      <c r="R16" s="55" t="s">
        <v>408</v>
      </c>
      <c r="S16" s="55" t="s">
        <v>22</v>
      </c>
    </row>
    <row r="17" spans="2:19" ht="25.15" customHeight="1">
      <c r="B17" s="225" t="s">
        <v>218</v>
      </c>
      <c r="C17" s="227">
        <f>'32-34'!C17/3.6725</f>
        <v>76830.177634682128</v>
      </c>
      <c r="D17" s="227">
        <f>'32-34'!D17/3.6725</f>
        <v>75892.936805797144</v>
      </c>
      <c r="E17" s="227">
        <f>'32-34'!E17/3.6725</f>
        <v>84049.061577040164</v>
      </c>
      <c r="F17" s="227">
        <f>'32-34'!F17/3.6725</f>
        <v>85738.878813767195</v>
      </c>
      <c r="G17" s="227">
        <f>'32-34'!G17/3.6725</f>
        <v>75050.311982328101</v>
      </c>
      <c r="H17" s="227">
        <f>'32-34'!H17/3.6725</f>
        <v>43575.619245426817</v>
      </c>
      <c r="I17" s="227">
        <f>'32-34'!I17/3.6725</f>
        <v>29567.82697225596</v>
      </c>
      <c r="J17" s="227">
        <f>'32-34'!J17/3.6725</f>
        <v>44180.505935234854</v>
      </c>
      <c r="K17" s="227">
        <f>'32-34'!K17/3.6725</f>
        <v>58007.931382837305</v>
      </c>
      <c r="L17" s="227">
        <f>'32-34'!L17/3.6725</f>
        <v>62230.084171313822</v>
      </c>
      <c r="M17" s="227">
        <f>'32-34'!M17/3.6725</f>
        <v>41166.64284734377</v>
      </c>
      <c r="N17" s="227">
        <f>'32-34'!N17/3.6725</f>
        <v>54068.440322905379</v>
      </c>
      <c r="O17" s="227">
        <f>'32-34'!O17/3.6725</f>
        <v>88559.667899450782</v>
      </c>
      <c r="P17" s="227">
        <f>'32-34'!P17/3.6725</f>
        <v>86364.93982714499</v>
      </c>
      <c r="Q17" s="227">
        <f>'32-34'!Q17/3.6725</f>
        <v>100505.3929843431</v>
      </c>
      <c r="R17" s="227">
        <f>'32-34'!R17/3.6725</f>
        <v>92672.886106053105</v>
      </c>
      <c r="S17" s="169" t="s">
        <v>214</v>
      </c>
    </row>
    <row r="18" spans="2:19" ht="25.15" customHeight="1">
      <c r="B18" s="167" t="s">
        <v>219</v>
      </c>
      <c r="C18" s="227">
        <f>'32-34'!C18/3.6725</f>
        <v>1177.8024537290676</v>
      </c>
      <c r="D18" s="227">
        <f>'32-34'!D18/3.6725</f>
        <v>1177.8008199646017</v>
      </c>
      <c r="E18" s="227">
        <f>'32-34'!E18/3.6725</f>
        <v>1216.6497620449286</v>
      </c>
      <c r="F18" s="227">
        <f>'32-34'!F18/3.6725</f>
        <v>1389.7510938053097</v>
      </c>
      <c r="G18" s="227">
        <f>'32-34'!G18/3.6725</f>
        <v>1442.2599427420014</v>
      </c>
      <c r="H18" s="227">
        <f>'32-34'!H18/3.6725</f>
        <v>1170.0582863526208</v>
      </c>
      <c r="I18" s="227">
        <f>'32-34'!I18/3.6725</f>
        <v>1288.063929385977</v>
      </c>
      <c r="J18" s="227">
        <f>'32-34'!J18/3.6725</f>
        <v>1258.6662554771954</v>
      </c>
      <c r="K18" s="227">
        <f>'32-34'!K18/3.6725</f>
        <v>1316.9274280980258</v>
      </c>
      <c r="L18" s="227">
        <f>'32-34'!L18/3.6725</f>
        <v>1248.1347566997956</v>
      </c>
      <c r="M18" s="227">
        <f>'32-34'!M18/3.6725</f>
        <v>3514.7245307528933</v>
      </c>
      <c r="N18" s="227">
        <f>'32-34'!N18/3.6725</f>
        <v>3688.4280397168145</v>
      </c>
      <c r="O18" s="227">
        <f>'32-34'!O18/3.6725</f>
        <v>10338.884096144315</v>
      </c>
      <c r="P18" s="227">
        <f>'32-34'!P18/3.6725</f>
        <v>4454.9963640762426</v>
      </c>
      <c r="Q18" s="227">
        <f>'32-34'!Q18/3.6725</f>
        <v>4813.4960163376445</v>
      </c>
      <c r="R18" s="227">
        <f>'32-34'!R18/3.6725</f>
        <v>5212.381897535739</v>
      </c>
      <c r="S18" s="169" t="s">
        <v>215</v>
      </c>
    </row>
    <row r="19" spans="2:19" ht="25.15" customHeight="1">
      <c r="B19" s="97" t="s">
        <v>220</v>
      </c>
      <c r="C19" s="227">
        <f>'32-34'!C19/3.6725</f>
        <v>5513.3324866004086</v>
      </c>
      <c r="D19" s="227">
        <f>'32-34'!D19/3.6725</f>
        <v>0</v>
      </c>
      <c r="E19" s="227">
        <f>'32-34'!E19/3.6725</f>
        <v>0</v>
      </c>
      <c r="F19" s="227">
        <f>'32-34'!F19/3.6725</f>
        <v>0</v>
      </c>
      <c r="G19" s="227">
        <f>'32-34'!G19/3.6725</f>
        <v>0</v>
      </c>
      <c r="H19" s="227">
        <f>'32-34'!H19/3.6725</f>
        <v>0</v>
      </c>
      <c r="I19" s="227">
        <f>'32-34'!I19/3.6725</f>
        <v>1.1319264715190007E-5</v>
      </c>
      <c r="J19" s="227">
        <f>'32-34'!J19/3.6725</f>
        <v>0</v>
      </c>
      <c r="K19" s="227">
        <f>'32-34'!K19/3.6725</f>
        <v>0</v>
      </c>
      <c r="L19" s="227">
        <f>'32-34'!L19/3.6725</f>
        <v>0</v>
      </c>
      <c r="M19" s="227">
        <f>'32-34'!M19/3.6725</f>
        <v>0</v>
      </c>
      <c r="N19" s="227">
        <f>'32-34'!N19/3.6725</f>
        <v>-3.2194502717625869E-12</v>
      </c>
      <c r="O19" s="227">
        <f>'32-34'!O19/3.6725</f>
        <v>0</v>
      </c>
      <c r="P19" s="227">
        <f>'32-34'!P19/3.6725</f>
        <v>-7.624252603583962E-7</v>
      </c>
      <c r="Q19" s="227">
        <f>'32-34'!Q19/3.6725</f>
        <v>0</v>
      </c>
      <c r="R19" s="227">
        <f>'32-34'!R19/3.6725</f>
        <v>0</v>
      </c>
      <c r="S19" s="169" t="s">
        <v>216</v>
      </c>
    </row>
    <row r="20" spans="2:19" ht="25.15" customHeight="1">
      <c r="B20" s="97" t="s">
        <v>5</v>
      </c>
      <c r="C20" s="227">
        <f>'32-34'!C20/3.6725</f>
        <v>19913.785215447246</v>
      </c>
      <c r="D20" s="227">
        <f>'32-34'!D20/3.6725</f>
        <v>20818.330686586796</v>
      </c>
      <c r="E20" s="227">
        <f>'32-34'!E20/3.6725</f>
        <v>21289.123666701158</v>
      </c>
      <c r="F20" s="227">
        <f>'32-34'!F20/3.6725</f>
        <v>25076.264327343772</v>
      </c>
      <c r="G20" s="227">
        <f>'32-34'!G20/3.6725</f>
        <v>27157.613323262081</v>
      </c>
      <c r="H20" s="227">
        <f>'32-34'!H20/3.6725</f>
        <v>31840.003433206264</v>
      </c>
      <c r="I20" s="227">
        <f>'32-34'!I20/3.6725</f>
        <v>78899.110689323352</v>
      </c>
      <c r="J20" s="227">
        <f>'32-34'!J20/3.6725</f>
        <v>63795.402193797148</v>
      </c>
      <c r="K20" s="227">
        <f>'32-34'!K20/3.6725</f>
        <v>70759.576624040856</v>
      </c>
      <c r="L20" s="227">
        <f>'32-34'!L20/3.6725</f>
        <v>66262.17068495031</v>
      </c>
      <c r="M20" s="227">
        <f>'32-34'!M20/3.6725</f>
        <v>55486.217284829137</v>
      </c>
      <c r="N20" s="227">
        <f>'32-34'!N20/3.6725</f>
        <v>68552.006051481279</v>
      </c>
      <c r="O20" s="227">
        <f>'32-34'!O20/3.6725</f>
        <v>67542.006326114089</v>
      </c>
      <c r="P20" s="227">
        <f>'32-34'!P20/3.6725</f>
        <v>58021.24919583118</v>
      </c>
      <c r="Q20" s="227">
        <f>'32-34'!Q20/3.6725</f>
        <v>31885.665950170187</v>
      </c>
      <c r="R20" s="227">
        <f>'32-34'!R20/3.6725</f>
        <v>55554.175367732212</v>
      </c>
      <c r="S20" s="169" t="s">
        <v>217</v>
      </c>
    </row>
    <row r="21" spans="2:19" ht="25.15" customHeight="1" thickBot="1">
      <c r="B21" s="80" t="s">
        <v>9</v>
      </c>
      <c r="C21" s="287">
        <f>'32-34'!C21/3.6725</f>
        <v>103435.09779045884</v>
      </c>
      <c r="D21" s="287">
        <f>'32-34'!D21/3.6725</f>
        <v>97889.068312348536</v>
      </c>
      <c r="E21" s="287">
        <f>'32-34'!E21/3.6725</f>
        <v>106554.83500578626</v>
      </c>
      <c r="F21" s="287">
        <f>'32-34'!F21/3.6725</f>
        <v>112204.89423491628</v>
      </c>
      <c r="G21" s="287">
        <f>'32-34'!G21/3.6725</f>
        <v>103650.18524833219</v>
      </c>
      <c r="H21" s="287">
        <f>'32-34'!H21/3.6725</f>
        <v>76585.680964985688</v>
      </c>
      <c r="I21" s="287">
        <f>'32-34'!I21/3.6725</f>
        <v>109755.00160228455</v>
      </c>
      <c r="J21" s="287">
        <f>'32-34'!J21/3.6725</f>
        <v>109234.57438450921</v>
      </c>
      <c r="K21" s="287">
        <f>'32-34'!K21/3.6725</f>
        <v>130084.43543497619</v>
      </c>
      <c r="L21" s="287">
        <f>'32-34'!L21/3.6725</f>
        <v>129740.38961296393</v>
      </c>
      <c r="M21" s="287">
        <f>'32-34'!M21/3.6725</f>
        <v>100167.5846629258</v>
      </c>
      <c r="N21" s="287">
        <f>'32-34'!N21/3.6725</f>
        <v>126308.87441410347</v>
      </c>
      <c r="O21" s="287">
        <f>'32-34'!O21/3.6725</f>
        <v>166440.55832170919</v>
      </c>
      <c r="P21" s="287">
        <f>'32-34'!P21/3.6725</f>
        <v>148841.18538628999</v>
      </c>
      <c r="Q21" s="288">
        <f>'32-34'!Q21/3.6725</f>
        <v>137204.55495085093</v>
      </c>
      <c r="R21" s="288">
        <f>'32-34'!R21/3.6725</f>
        <v>153439.44337132107</v>
      </c>
      <c r="S21" s="119" t="s">
        <v>10</v>
      </c>
    </row>
    <row r="22" spans="2:19" ht="24.95" customHeight="1">
      <c r="B22" s="276" t="s">
        <v>332</v>
      </c>
      <c r="C22" s="10"/>
      <c r="D22" s="11"/>
      <c r="E22" s="11"/>
      <c r="F22" s="12"/>
      <c r="G22" s="12"/>
      <c r="H22" s="2"/>
      <c r="I22" s="2"/>
      <c r="J22" s="2"/>
      <c r="K22" s="2"/>
      <c r="L22" s="2"/>
      <c r="M22" s="2"/>
      <c r="N22" s="2"/>
      <c r="O22" s="2"/>
      <c r="P22" s="2"/>
      <c r="Q22" s="2"/>
      <c r="R22" s="2"/>
      <c r="S22" s="277" t="s">
        <v>333</v>
      </c>
    </row>
    <row r="23" spans="2:19" s="1" customFormat="1" ht="24.95" customHeight="1">
      <c r="B23" s="83" t="s">
        <v>312</v>
      </c>
      <c r="C23" s="154"/>
      <c r="D23" s="155"/>
      <c r="E23" s="155"/>
      <c r="F23" s="156"/>
      <c r="G23" s="157"/>
      <c r="H23" s="158"/>
      <c r="I23" s="51"/>
      <c r="J23" s="158"/>
      <c r="K23" s="158"/>
      <c r="L23" s="158"/>
      <c r="M23" s="158"/>
      <c r="N23" s="158"/>
      <c r="O23" s="158"/>
      <c r="P23" s="158"/>
      <c r="Q23" s="158"/>
      <c r="R23" s="158"/>
      <c r="S23" s="88" t="s">
        <v>313</v>
      </c>
    </row>
    <row r="24" spans="2:19" ht="24.95" customHeight="1">
      <c r="B24" s="38"/>
      <c r="C24" s="29"/>
      <c r="D24" s="8"/>
      <c r="E24" s="8"/>
      <c r="F24" s="8"/>
      <c r="G24" s="8"/>
      <c r="H24" s="8"/>
      <c r="I24" s="8"/>
      <c r="J24" s="8"/>
      <c r="K24" s="8"/>
      <c r="L24" s="8"/>
      <c r="M24" s="8"/>
      <c r="N24" s="8"/>
      <c r="O24" s="8"/>
      <c r="P24" s="8"/>
      <c r="Q24" s="8"/>
      <c r="R24" s="8"/>
      <c r="S24" s="60"/>
    </row>
    <row r="25" spans="2:19" ht="25.15" customHeight="1">
      <c r="B25" s="470" t="s">
        <v>485</v>
      </c>
      <c r="C25" s="470"/>
      <c r="D25" s="470"/>
      <c r="E25" s="470"/>
      <c r="F25" s="470"/>
      <c r="G25" s="470"/>
      <c r="H25" s="470"/>
      <c r="I25" s="470"/>
      <c r="J25" s="470"/>
      <c r="K25" s="470"/>
      <c r="L25" s="470"/>
      <c r="M25" s="470"/>
      <c r="N25" s="470"/>
      <c r="O25" s="470"/>
      <c r="P25" s="470"/>
      <c r="Q25" s="470"/>
      <c r="R25" s="470"/>
      <c r="S25" s="470"/>
    </row>
    <row r="26" spans="2:19" ht="25.15" customHeight="1">
      <c r="B26" s="472" t="s">
        <v>486</v>
      </c>
      <c r="C26" s="472"/>
      <c r="D26" s="472"/>
      <c r="E26" s="472"/>
      <c r="F26" s="472"/>
      <c r="G26" s="472"/>
      <c r="H26" s="472"/>
      <c r="I26" s="472"/>
      <c r="J26" s="472"/>
      <c r="K26" s="472"/>
      <c r="L26" s="472"/>
      <c r="M26" s="472"/>
      <c r="N26" s="472"/>
      <c r="O26" s="472"/>
      <c r="P26" s="472"/>
      <c r="Q26" s="472"/>
      <c r="R26" s="472"/>
      <c r="S26" s="472"/>
    </row>
    <row r="27" spans="2:19" ht="25.15" customHeight="1">
      <c r="B27" s="133"/>
      <c r="C27" s="133"/>
      <c r="D27" s="133"/>
      <c r="E27" s="133"/>
      <c r="F27" s="133"/>
      <c r="G27" s="133"/>
      <c r="H27" s="133"/>
      <c r="I27" s="133"/>
      <c r="J27" s="133"/>
      <c r="K27" s="133"/>
      <c r="L27" s="133"/>
      <c r="M27" s="133"/>
      <c r="N27" s="133"/>
      <c r="O27" s="133"/>
      <c r="P27" s="133"/>
      <c r="Q27" s="133"/>
      <c r="R27" s="133"/>
      <c r="S27" s="203" t="s">
        <v>209</v>
      </c>
    </row>
    <row r="28" spans="2:19" ht="25.15" customHeight="1">
      <c r="B28" s="177" t="s">
        <v>12</v>
      </c>
      <c r="C28" s="55">
        <v>2010</v>
      </c>
      <c r="D28" s="55">
        <v>2011</v>
      </c>
      <c r="E28" s="55">
        <v>2012</v>
      </c>
      <c r="F28" s="55">
        <v>2013</v>
      </c>
      <c r="G28" s="55">
        <v>2014</v>
      </c>
      <c r="H28" s="55">
        <v>2015</v>
      </c>
      <c r="I28" s="55">
        <v>2016</v>
      </c>
      <c r="J28" s="55">
        <v>2017</v>
      </c>
      <c r="K28" s="55">
        <v>2018</v>
      </c>
      <c r="L28" s="55">
        <v>2019</v>
      </c>
      <c r="M28" s="55">
        <v>2020</v>
      </c>
      <c r="N28" s="55">
        <v>2021</v>
      </c>
      <c r="O28" s="55">
        <v>2022</v>
      </c>
      <c r="P28" s="55">
        <v>2023</v>
      </c>
      <c r="Q28" s="55">
        <v>2024</v>
      </c>
      <c r="R28" s="55" t="s">
        <v>408</v>
      </c>
      <c r="S28" s="55" t="s">
        <v>22</v>
      </c>
    </row>
    <row r="29" spans="2:19" ht="25.15" customHeight="1">
      <c r="B29" s="78" t="s">
        <v>236</v>
      </c>
      <c r="C29" s="253">
        <f>'32-34'!C29/3.6725</f>
        <v>81162.499586740101</v>
      </c>
      <c r="D29" s="253">
        <f>'32-34'!D29/3.6725</f>
        <v>75616.358007600502</v>
      </c>
      <c r="E29" s="253">
        <f>'32-34'!E29/3.6725</f>
        <v>80146.786188501297</v>
      </c>
      <c r="F29" s="253">
        <f>'32-34'!F29/3.6725</f>
        <v>92652.277332541868</v>
      </c>
      <c r="G29" s="253">
        <f>'32-34'!G29/3.6725</f>
        <v>102035.4562714527</v>
      </c>
      <c r="H29" s="253">
        <f>'32-34'!H29/3.6725</f>
        <v>91309.343537504188</v>
      </c>
      <c r="I29" s="253">
        <f>'32-34'!I29/3.6725</f>
        <v>107041.22584292725</v>
      </c>
      <c r="J29" s="253">
        <f>'32-34'!J29/3.6725</f>
        <v>97609.564350074521</v>
      </c>
      <c r="K29" s="253">
        <f>'32-34'!K29/3.6725</f>
        <v>105707.08649749488</v>
      </c>
      <c r="L29" s="253">
        <f>'32-34'!L29/3.6725</f>
        <v>104299.8238690998</v>
      </c>
      <c r="M29" s="253">
        <f>'32-34'!M29/3.6725</f>
        <v>96126.080570077218</v>
      </c>
      <c r="N29" s="253">
        <f>'32-34'!N29/3.6725</f>
        <v>104123.87128360062</v>
      </c>
      <c r="O29" s="253">
        <f>'32-34'!O29/3.6725</f>
        <v>105713.90211923997</v>
      </c>
      <c r="P29" s="253">
        <f>'32-34'!P29/3.6725</f>
        <v>109567.70297681034</v>
      </c>
      <c r="Q29" s="253">
        <f>'32-34'!Q29/3.6725</f>
        <v>111036.25582981622</v>
      </c>
      <c r="R29" s="253">
        <f>'32-34'!R29/3.6725</f>
        <v>119779.74797560173</v>
      </c>
      <c r="S29" s="71" t="s">
        <v>235</v>
      </c>
    </row>
    <row r="30" spans="2:19" ht="25.15" customHeight="1">
      <c r="B30" s="251" t="s">
        <v>3</v>
      </c>
      <c r="C30" s="290">
        <f>'32-34'!C30/3.6725</f>
        <v>9608.2237657862479</v>
      </c>
      <c r="D30" s="290">
        <f>'32-34'!D30/3.6725</f>
        <v>9590.2329753274335</v>
      </c>
      <c r="E30" s="290">
        <f>'32-34'!E30/3.6725</f>
        <v>10637.401707267802</v>
      </c>
      <c r="F30" s="290">
        <f>'32-34'!F30/3.6725</f>
        <v>11470.89135956433</v>
      </c>
      <c r="G30" s="290">
        <f>'32-34'!G30/3.6725</f>
        <v>12939.174259357385</v>
      </c>
      <c r="H30" s="290">
        <f>'32-34'!H30/3.6725</f>
        <v>17157.123604626275</v>
      </c>
      <c r="I30" s="290">
        <f>'32-34'!I30/3.6725</f>
        <v>17760.333356198775</v>
      </c>
      <c r="J30" s="290">
        <f>'32-34'!J30/3.6725</f>
        <v>20713.210179292033</v>
      </c>
      <c r="K30" s="290">
        <f>'32-34'!K30/3.6725</f>
        <v>22664.458408721581</v>
      </c>
      <c r="L30" s="290">
        <f>'32-34'!L30/3.6725</f>
        <v>29332.091010554119</v>
      </c>
      <c r="M30" s="290">
        <f>'32-34'!M30/3.6725</f>
        <v>29951.070126941868</v>
      </c>
      <c r="N30" s="290">
        <f>'32-34'!N30/3.6725</f>
        <v>30909.066993368549</v>
      </c>
      <c r="O30" s="290">
        <f>'32-34'!O30/3.6725</f>
        <v>32322.634890975631</v>
      </c>
      <c r="P30" s="290">
        <f>'32-34'!P30/3.6725</f>
        <v>32839.583298513819</v>
      </c>
      <c r="Q30" s="290">
        <f>'32-34'!Q30/3.6725</f>
        <v>34482.1626023145</v>
      </c>
      <c r="R30" s="290">
        <f>'32-34'!R30/3.6725</f>
        <v>35355.616057816558</v>
      </c>
      <c r="S30" s="230" t="s">
        <v>227</v>
      </c>
    </row>
    <row r="31" spans="2:19" ht="25.15" customHeight="1">
      <c r="B31" s="252" t="s">
        <v>221</v>
      </c>
      <c r="C31" s="290">
        <f>'32-34'!C31/3.6725</f>
        <v>12187.84587596814</v>
      </c>
      <c r="D31" s="290">
        <f>'32-34'!D31/3.6725</f>
        <v>12178.030347017833</v>
      </c>
      <c r="E31" s="290">
        <f>'32-34'!E31/3.6725</f>
        <v>11010.284126616745</v>
      </c>
      <c r="F31" s="290">
        <f>'32-34'!F31/3.6725</f>
        <v>11758.420615384615</v>
      </c>
      <c r="G31" s="290">
        <f>'32-34'!G31/3.6725</f>
        <v>13480.05358754527</v>
      </c>
      <c r="H31" s="290">
        <f>'32-34'!H31/3.6725</f>
        <v>16283.317808213507</v>
      </c>
      <c r="I31" s="290">
        <f>'32-34'!I31/3.6725</f>
        <v>16956.279868446643</v>
      </c>
      <c r="J31" s="290">
        <f>'32-34'!J31/3.6725</f>
        <v>24759.644552939062</v>
      </c>
      <c r="K31" s="290">
        <f>'32-34'!K31/3.6725</f>
        <v>23582.887349429544</v>
      </c>
      <c r="L31" s="290">
        <f>'32-34'!L31/3.6725</f>
        <v>32519.420324465351</v>
      </c>
      <c r="M31" s="290">
        <f>'32-34'!M31/3.6725</f>
        <v>28647.93380607216</v>
      </c>
      <c r="N31" s="290">
        <f>'32-34'!N31/3.6725</f>
        <v>34184.241195006674</v>
      </c>
      <c r="O31" s="290">
        <f>'32-34'!O31/3.6725</f>
        <v>37175.346642621102</v>
      </c>
      <c r="P31" s="290">
        <f>'32-34'!P31/3.6725</f>
        <v>33390.947614067802</v>
      </c>
      <c r="Q31" s="290">
        <f>'32-34'!Q31/3.6725</f>
        <v>36151.212323485364</v>
      </c>
      <c r="R31" s="290">
        <f>'32-34'!R31/3.6725</f>
        <v>40339.654659623171</v>
      </c>
      <c r="S31" s="166" t="s">
        <v>228</v>
      </c>
    </row>
    <row r="32" spans="2:19" ht="25.15" customHeight="1">
      <c r="B32" s="97" t="s">
        <v>222</v>
      </c>
      <c r="C32" s="290">
        <f>'32-34'!C32/3.6725</f>
        <v>1073.5522863580668</v>
      </c>
      <c r="D32" s="290">
        <f>'32-34'!D32/3.6725</f>
        <v>1060.5449401851602</v>
      </c>
      <c r="E32" s="290">
        <f>'32-34'!E32/3.6725</f>
        <v>946.15667238665776</v>
      </c>
      <c r="F32" s="290">
        <f>'32-34'!F32/3.6725</f>
        <v>904.29585589108251</v>
      </c>
      <c r="G32" s="290">
        <f>'32-34'!G32/3.6725</f>
        <v>1025.4967038774676</v>
      </c>
      <c r="H32" s="290">
        <f>'32-34'!H32/3.6725</f>
        <v>1250.189764329476</v>
      </c>
      <c r="I32" s="290">
        <f>'32-34'!I32/3.6725</f>
        <v>1617.4887515289313</v>
      </c>
      <c r="J32" s="290">
        <f>'32-34'!J32/3.6725</f>
        <v>1368.7005324901293</v>
      </c>
      <c r="K32" s="290">
        <f>'32-34'!K32/3.6725</f>
        <v>1264.685920697073</v>
      </c>
      <c r="L32" s="290">
        <f>'32-34'!L32/3.6725</f>
        <v>1444.6158220313137</v>
      </c>
      <c r="M32" s="290">
        <f>'32-34'!M32/3.6725</f>
        <v>1769.4085259345352</v>
      </c>
      <c r="N32" s="290">
        <f>'32-34'!N32/3.6725</f>
        <v>2508.0902130135246</v>
      </c>
      <c r="O32" s="290">
        <f>'32-34'!O32/3.6725</f>
        <v>2609.5171375274417</v>
      </c>
      <c r="P32" s="290">
        <f>'32-34'!P32/3.6725</f>
        <v>3196.3970161742682</v>
      </c>
      <c r="Q32" s="290">
        <f>'32-34'!Q32/3.6725</f>
        <v>2971.2734970728388</v>
      </c>
      <c r="R32" s="290">
        <f>'32-34'!R32/3.6725</f>
        <v>2768.3863622709328</v>
      </c>
      <c r="S32" s="166" t="s">
        <v>229</v>
      </c>
    </row>
    <row r="33" spans="2:19" ht="25.15" customHeight="1">
      <c r="B33" s="97" t="s">
        <v>223</v>
      </c>
      <c r="C33" s="290">
        <f>'32-34'!C33/3.6725</f>
        <v>644.35581522940788</v>
      </c>
      <c r="D33" s="290">
        <f>'32-34'!D33/3.6725</f>
        <v>644.3491147991831</v>
      </c>
      <c r="E33" s="290">
        <f>'32-34'!E33/3.6725</f>
        <v>1176.2438431558883</v>
      </c>
      <c r="F33" s="290">
        <f>'32-34'!F33/3.6725</f>
        <v>1608.8563430905378</v>
      </c>
      <c r="G33" s="290">
        <f>'32-34'!G33/3.6725</f>
        <v>1109.523439319265</v>
      </c>
      <c r="H33" s="290">
        <f>'32-34'!H33/3.6725</f>
        <v>759.8493199618789</v>
      </c>
      <c r="I33" s="290">
        <f>'32-34'!I33/3.6725</f>
        <v>541.64670988427508</v>
      </c>
      <c r="J33" s="290">
        <f>'32-34'!J33/3.6725</f>
        <v>524.34901222328119</v>
      </c>
      <c r="K33" s="290">
        <f>'32-34'!K33/3.6725</f>
        <v>997.49482525255269</v>
      </c>
      <c r="L33" s="290">
        <f>'32-34'!L33/3.6725</f>
        <v>1234.366670940776</v>
      </c>
      <c r="M33" s="290">
        <f>'32-34'!M33/3.6725</f>
        <v>1042.185536596324</v>
      </c>
      <c r="N33" s="290">
        <f>'32-34'!N33/3.6725</f>
        <v>1251.3185145459495</v>
      </c>
      <c r="O33" s="290">
        <f>'32-34'!O33/3.6725</f>
        <v>2589.269959311096</v>
      </c>
      <c r="P33" s="290">
        <f>'32-34'!P33/3.6725</f>
        <v>3309.9827477712734</v>
      </c>
      <c r="Q33" s="290">
        <f>'32-34'!Q33/3.6725</f>
        <v>2958.631867392784</v>
      </c>
      <c r="R33" s="290">
        <f>'32-34'!R33/3.6725</f>
        <v>4101.914397974133</v>
      </c>
      <c r="S33" s="166" t="s">
        <v>230</v>
      </c>
    </row>
    <row r="34" spans="2:19" ht="25.15" customHeight="1">
      <c r="B34" s="97" t="s">
        <v>224</v>
      </c>
      <c r="C34" s="290">
        <f>'32-34'!C34/3.6725</f>
        <v>1990.2643177808031</v>
      </c>
      <c r="D34" s="290">
        <f>'32-34'!D34/3.6725</f>
        <v>1990.2643177808034</v>
      </c>
      <c r="E34" s="290">
        <f>'32-34'!E34/3.6725</f>
        <v>2282.8992371599729</v>
      </c>
      <c r="F34" s="290">
        <f>'32-34'!F34/3.6725</f>
        <v>2740.7882878148398</v>
      </c>
      <c r="G34" s="290">
        <f>'32-34'!G34/3.6725</f>
        <v>3289.1532587991837</v>
      </c>
      <c r="H34" s="290">
        <f>'32-34'!H34/3.6725</f>
        <v>3345.4055923594287</v>
      </c>
      <c r="I34" s="290">
        <f>'32-34'!I34/3.6725</f>
        <v>2393.8084391613343</v>
      </c>
      <c r="J34" s="290">
        <f>'32-34'!J34/3.6725</f>
        <v>5949.52364211028</v>
      </c>
      <c r="K34" s="290">
        <f>'32-34'!K34/3.6725</f>
        <v>8966.8903843403677</v>
      </c>
      <c r="L34" s="290">
        <f>'32-34'!L34/3.6725</f>
        <v>7330.8042579278426</v>
      </c>
      <c r="M34" s="290">
        <f>'32-34'!M34/3.6725</f>
        <v>9912.7037073328811</v>
      </c>
      <c r="N34" s="290">
        <f>'32-34'!N34/3.6725</f>
        <v>9610.0035468400274</v>
      </c>
      <c r="O34" s="290">
        <f>'32-34'!O34/3.6725</f>
        <v>6577.3647763975496</v>
      </c>
      <c r="P34" s="290">
        <f>'32-34'!P34/3.6725</f>
        <v>8628.0140460040857</v>
      </c>
      <c r="Q34" s="290">
        <f>'32-34'!Q34/3.6725</f>
        <v>3211.9809394145677</v>
      </c>
      <c r="R34" s="290">
        <f>'32-34'!R34/3.6725</f>
        <v>2657.9544776534749</v>
      </c>
      <c r="S34" s="166" t="s">
        <v>231</v>
      </c>
    </row>
    <row r="35" spans="2:19" ht="25.15" customHeight="1">
      <c r="B35" s="97" t="s">
        <v>220</v>
      </c>
      <c r="C35" s="290">
        <f>'32-34'!C35/3.6725</f>
        <v>44252.334601731796</v>
      </c>
      <c r="D35" s="290">
        <f>'32-34'!D35/3.6725</f>
        <v>1778.0985860312867</v>
      </c>
      <c r="E35" s="290">
        <f>'32-34'!E35/3.6725</f>
        <v>708.86767710279105</v>
      </c>
      <c r="F35" s="290">
        <f>'32-34'!F35/3.6725</f>
        <v>5889.820841116406</v>
      </c>
      <c r="G35" s="290">
        <f>'32-34'!G35/3.6725</f>
        <v>5975.1082772579985</v>
      </c>
      <c r="H35" s="290">
        <f>'32-34'!H35/3.6725</f>
        <v>2388.3339628563654</v>
      </c>
      <c r="I35" s="290">
        <f>'32-34'!I35/3.6725</f>
        <v>4790.9739441797146</v>
      </c>
      <c r="J35" s="290">
        <f>'32-34'!J35/3.6725</f>
        <v>2684.4787570891763</v>
      </c>
      <c r="K35" s="290">
        <f>'32-34'!K35/3.6725</f>
        <v>3622.2099061102795</v>
      </c>
      <c r="L35" s="290">
        <f>'32-34'!L35/3.6725</f>
        <v>4435.9119716487403</v>
      </c>
      <c r="M35" s="290">
        <f>'32-34'!M35/3.6725</f>
        <v>1082.5645353573859</v>
      </c>
      <c r="N35" s="290">
        <f>'32-34'!N35/3.6725</f>
        <v>489.36737746034038</v>
      </c>
      <c r="O35" s="290">
        <f>'32-34'!O35/3.6725</f>
        <v>418.35355457862494</v>
      </c>
      <c r="P35" s="290">
        <f>'32-34'!P35/3.6725</f>
        <v>344.00535530565014</v>
      </c>
      <c r="Q35" s="290">
        <f>'32-34'!Q35/3.6725</f>
        <v>462.72717413206266</v>
      </c>
      <c r="R35" s="290">
        <f>'32-34'!R35/3.6725</f>
        <v>462.31385911504429</v>
      </c>
      <c r="S35" s="166" t="s">
        <v>216</v>
      </c>
    </row>
    <row r="36" spans="2:19" ht="25.15" customHeight="1">
      <c r="B36" s="97" t="s">
        <v>225</v>
      </c>
      <c r="C36" s="290">
        <f>'32-34'!C36/3.6725</f>
        <v>8651.1358857971409</v>
      </c>
      <c r="D36" s="290">
        <f>'32-34'!D36/3.6725</f>
        <v>8296.4621830388023</v>
      </c>
      <c r="E36" s="290">
        <f>'32-34'!E36/3.6725</f>
        <v>13281.746551496257</v>
      </c>
      <c r="F36" s="290">
        <f>'32-34'!F36/3.6725</f>
        <v>14281.654676378488</v>
      </c>
      <c r="G36" s="290">
        <f>'32-34'!G36/3.6725</f>
        <v>16730.197390992511</v>
      </c>
      <c r="H36" s="290">
        <f>'32-34'!H36/3.6725</f>
        <v>11598.251764114364</v>
      </c>
      <c r="I36" s="290">
        <f>'32-34'!I36/3.6725</f>
        <v>9602.0125747229413</v>
      </c>
      <c r="J36" s="290">
        <f>'32-34'!J36/3.6725</f>
        <v>11225.30733827638</v>
      </c>
      <c r="K36" s="290">
        <f>'32-34'!K36/3.6725</f>
        <v>17906.059452013615</v>
      </c>
      <c r="L36" s="290">
        <f>'32-34'!L36/3.6725</f>
        <v>20321.481420574542</v>
      </c>
      <c r="M36" s="290">
        <f>'32-34'!M36/3.6725</f>
        <v>17680.852260958476</v>
      </c>
      <c r="N36" s="290">
        <f>'32-34'!N36/3.6725</f>
        <v>16580.515220550034</v>
      </c>
      <c r="O36" s="290">
        <f>'32-34'!O36/3.6725</f>
        <v>16059.738695202177</v>
      </c>
      <c r="P36" s="290">
        <f>'32-34'!P36/3.6725</f>
        <v>18440.963552226007</v>
      </c>
      <c r="Q36" s="290">
        <f>'32-34'!Q36/3.6725</f>
        <v>20986.477113138189</v>
      </c>
      <c r="R36" s="290">
        <f>'32-34'!R36/3.6725</f>
        <v>19932.004860865894</v>
      </c>
      <c r="S36" s="166" t="s">
        <v>232</v>
      </c>
    </row>
    <row r="37" spans="2:19" ht="25.15" customHeight="1">
      <c r="B37" s="97" t="s">
        <v>226</v>
      </c>
      <c r="C37" s="290">
        <f>'32-34'!C37/3.6725</f>
        <v>2754.7870380884951</v>
      </c>
      <c r="D37" s="290">
        <f>'32-34'!D37/3.6725</f>
        <v>40078.375543420014</v>
      </c>
      <c r="E37" s="290">
        <f>'32-34'!E37/3.6725</f>
        <v>40103.186373315184</v>
      </c>
      <c r="F37" s="290">
        <f>'32-34'!F37/3.6725</f>
        <v>43997.549353301569</v>
      </c>
      <c r="G37" s="290">
        <f>'32-34'!G37/3.6725</f>
        <v>47486.749354303611</v>
      </c>
      <c r="H37" s="290">
        <f>'32-34'!H37/3.6725</f>
        <v>38526.871721042888</v>
      </c>
      <c r="I37" s="290">
        <f>'32-34'!I37/3.6725</f>
        <v>53378.682198804629</v>
      </c>
      <c r="J37" s="290">
        <f>'32-34'!J37/3.6725</f>
        <v>30384.350335654188</v>
      </c>
      <c r="K37" s="290">
        <f>'32-34'!K37/3.6725</f>
        <v>26702.400250929881</v>
      </c>
      <c r="L37" s="290">
        <f>'32-34'!L37/3.6725</f>
        <v>7681.1323909571147</v>
      </c>
      <c r="M37" s="290">
        <f>'32-34'!M37/3.6725</f>
        <v>6039.3620708835952</v>
      </c>
      <c r="N37" s="290">
        <f>'32-34'!N37/3.6725</f>
        <v>8591.2682228155209</v>
      </c>
      <c r="O37" s="290">
        <f>'32-34'!O37/3.6725</f>
        <v>7961.6764626263312</v>
      </c>
      <c r="P37" s="290">
        <f>'32-34'!P37/3.6725</f>
        <v>9417.8093467474209</v>
      </c>
      <c r="Q37" s="290">
        <f>'32-34'!Q37/3.6725</f>
        <v>9811.7903128658945</v>
      </c>
      <c r="R37" s="290">
        <f>'32-34'!R37/3.6725</f>
        <v>14161.903300282529</v>
      </c>
      <c r="S37" s="166" t="s">
        <v>233</v>
      </c>
    </row>
    <row r="38" spans="2:19" ht="25.15" customHeight="1">
      <c r="B38" s="6" t="s">
        <v>237</v>
      </c>
      <c r="C38" s="253">
        <f>'32-34'!C38/3.6725</f>
        <v>12426.546965110954</v>
      </c>
      <c r="D38" s="253">
        <f>'32-34'!D38/3.6725</f>
        <v>12451.007271904697</v>
      </c>
      <c r="E38" s="253">
        <f>'32-34'!E38/3.6725</f>
        <v>12062.442701685502</v>
      </c>
      <c r="F38" s="253">
        <f>'32-34'!F38/3.6725</f>
        <v>9123.2378575901967</v>
      </c>
      <c r="G38" s="253">
        <f>'32-34'!G38/3.6725</f>
        <v>10860.727493176311</v>
      </c>
      <c r="H38" s="253">
        <f>'32-34'!H38/3.6725</f>
        <v>9548.1959520081691</v>
      </c>
      <c r="I38" s="253">
        <f>'32-34'!I38/3.6725</f>
        <v>13980.882126818244</v>
      </c>
      <c r="J38" s="253">
        <f>'32-34'!J38/3.6725</f>
        <v>12266.756993595645</v>
      </c>
      <c r="K38" s="253">
        <f>'32-34'!K38/3.6725</f>
        <v>8279.6962262708785</v>
      </c>
      <c r="L38" s="253">
        <f>'32-34'!L38/3.6725</f>
        <v>14613.876224732472</v>
      </c>
      <c r="M38" s="253">
        <f>'32-34'!M38/3.6725</f>
        <v>12667.511158163486</v>
      </c>
      <c r="N38" s="253">
        <f>'32-34'!N38/3.6725</f>
        <v>5442.3284460768964</v>
      </c>
      <c r="O38" s="253">
        <f>'32-34'!O38/3.6725</f>
        <v>10584.813963826875</v>
      </c>
      <c r="P38" s="253">
        <f>'32-34'!P38/3.6725</f>
        <v>8870.2955234543242</v>
      </c>
      <c r="Q38" s="253">
        <f>'32-34'!Q38/3.6725</f>
        <v>6734.1603471749486</v>
      </c>
      <c r="R38" s="253">
        <f>'32-34'!R38/3.6725</f>
        <v>11078.398897250852</v>
      </c>
      <c r="S38" s="71" t="s">
        <v>234</v>
      </c>
    </row>
    <row r="39" spans="2:19" ht="25.15" customHeight="1" thickBot="1">
      <c r="B39" s="79" t="s">
        <v>11</v>
      </c>
      <c r="C39" s="289">
        <f>'32-34'!C39/3.6725</f>
        <v>93589.046551851046</v>
      </c>
      <c r="D39" s="289">
        <f>'32-34'!D39/3.6725</f>
        <v>88067.365279505204</v>
      </c>
      <c r="E39" s="289">
        <f>'32-34'!E39/3.6725</f>
        <v>92209.228890186801</v>
      </c>
      <c r="F39" s="289">
        <f>'32-34'!F39/3.6725</f>
        <v>101775.51519013206</v>
      </c>
      <c r="G39" s="289">
        <f>'32-34'!G39/3.6725</f>
        <v>112896.18376462901</v>
      </c>
      <c r="H39" s="289">
        <f>'32-34'!H39/3.6725</f>
        <v>100857.53948951235</v>
      </c>
      <c r="I39" s="289">
        <f>'32-34'!I39/3.6725</f>
        <v>121022.1079697455</v>
      </c>
      <c r="J39" s="289">
        <f>'32-34'!J39/3.6725</f>
        <v>109876.32134367016</v>
      </c>
      <c r="K39" s="289">
        <f>'32-34'!K39/3.6725</f>
        <v>113986.78272376576</v>
      </c>
      <c r="L39" s="289">
        <f>'32-34'!L39/3.6725</f>
        <v>118913.70009383226</v>
      </c>
      <c r="M39" s="289">
        <f>'32-34'!M39/3.6725</f>
        <v>108793.5917282407</v>
      </c>
      <c r="N39" s="289">
        <f>'32-34'!N39/3.6725</f>
        <v>109566.19972967751</v>
      </c>
      <c r="O39" s="289">
        <f>'32-34'!O39/3.6725</f>
        <v>116298.71608306684</v>
      </c>
      <c r="P39" s="289">
        <f>'32-34'!P39/3.6725</f>
        <v>118437.99850026464</v>
      </c>
      <c r="Q39" s="289">
        <f>'32-34'!Q39/3.6725</f>
        <v>117770.41617699116</v>
      </c>
      <c r="R39" s="289">
        <f>'32-34'!R39/3.6725</f>
        <v>130858.14687285257</v>
      </c>
      <c r="S39" s="81" t="s">
        <v>21</v>
      </c>
    </row>
    <row r="40" spans="2:19" ht="24.95" customHeight="1">
      <c r="B40" s="276" t="s">
        <v>332</v>
      </c>
      <c r="C40" s="10"/>
      <c r="D40" s="11"/>
      <c r="E40" s="11"/>
      <c r="F40" s="12"/>
      <c r="G40" s="12"/>
      <c r="H40" s="2"/>
      <c r="I40" s="2"/>
      <c r="J40" s="2"/>
      <c r="K40" s="2"/>
      <c r="L40" s="2"/>
      <c r="M40" s="2"/>
      <c r="N40" s="2"/>
      <c r="O40" s="2"/>
      <c r="P40" s="2"/>
      <c r="Q40" s="2"/>
      <c r="R40" s="2"/>
      <c r="S40" s="277" t="s">
        <v>333</v>
      </c>
    </row>
    <row r="41" spans="2:19" s="1" customFormat="1" ht="24.95" customHeight="1">
      <c r="B41" s="83" t="s">
        <v>312</v>
      </c>
      <c r="C41" s="154"/>
      <c r="D41" s="155"/>
      <c r="E41" s="155"/>
      <c r="F41" s="156"/>
      <c r="G41" s="157"/>
      <c r="H41" s="158"/>
      <c r="I41" s="51"/>
      <c r="J41" s="158"/>
      <c r="K41" s="158"/>
      <c r="L41" s="158"/>
      <c r="M41" s="158"/>
      <c r="N41" s="158"/>
      <c r="O41" s="158"/>
      <c r="P41" s="158"/>
      <c r="Q41" s="158"/>
      <c r="R41" s="158"/>
      <c r="S41" s="88" t="s">
        <v>313</v>
      </c>
    </row>
    <row r="42" spans="2:19" ht="24.95" customHeight="1"/>
    <row r="43" spans="2:19" ht="24.95" customHeight="1"/>
    <row r="44" spans="2:19" ht="24.95" customHeight="1"/>
    <row r="165" spans="2:19" s="24" customFormat="1" ht="25.15" customHeight="1">
      <c r="B165" s="2" t="s">
        <v>159</v>
      </c>
      <c r="S165" s="39"/>
    </row>
    <row r="184" spans="2:19" s="24" customFormat="1" ht="25.15" customHeight="1">
      <c r="B184" s="2" t="s">
        <v>159</v>
      </c>
      <c r="S184" s="39"/>
    </row>
  </sheetData>
  <mergeCells count="7">
    <mergeCell ref="B2:S2"/>
    <mergeCell ref="B26:S26"/>
    <mergeCell ref="B3:S3"/>
    <mergeCell ref="B4:S4"/>
    <mergeCell ref="B13:S13"/>
    <mergeCell ref="B14:S14"/>
    <mergeCell ref="B25:S25"/>
  </mergeCells>
  <printOptions horizontalCentered="1" verticalCentered="1"/>
  <pageMargins left="0" right="0" top="0" bottom="0" header="0" footer="0"/>
  <pageSetup paperSize="8" scale="80" fitToHeight="0" orientation="landscape" verticalDpi="300" r:id="rId1"/>
  <headerFooter alignWithMargins="0"/>
  <rowBreaks count="2" manualBreakCount="2">
    <brk id="11" min="1" max="13" man="1"/>
    <brk id="23" min="1"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214F7-574E-4436-8728-D23F86526B60}">
  <dimension ref="B1:V59"/>
  <sheetViews>
    <sheetView showGridLines="0" rightToLeft="1" zoomScaleNormal="100" zoomScaleSheetLayoutView="95" workbookViewId="0">
      <selection activeCell="A2" sqref="A2"/>
    </sheetView>
  </sheetViews>
  <sheetFormatPr defaultColWidth="9.140625" defaultRowHeight="24.95" customHeight="1"/>
  <cols>
    <col min="1" max="1" width="10.5703125" style="342" customWidth="1"/>
    <col min="2" max="2" width="5.5703125" style="164" customWidth="1"/>
    <col min="3" max="3" width="21.5703125" style="338" customWidth="1"/>
    <col min="4" max="4" width="50.28515625" style="176" customWidth="1"/>
    <col min="5" max="5" width="50.28515625" style="340" customWidth="1"/>
    <col min="6" max="6" width="21.5703125" style="341" customWidth="1"/>
    <col min="7" max="7" width="5.5703125" style="236" customWidth="1"/>
    <col min="8" max="16384" width="9.140625" style="342"/>
  </cols>
  <sheetData>
    <row r="1" spans="2:22" ht="57.95" customHeight="1">
      <c r="H1" s="442"/>
      <c r="I1" s="442"/>
      <c r="J1" s="442"/>
      <c r="K1" s="442"/>
    </row>
    <row r="2" spans="2:22" s="107" customFormat="1" ht="96.95" customHeight="1">
      <c r="B2" s="474" t="s">
        <v>526</v>
      </c>
      <c r="C2" s="474"/>
      <c r="D2" s="474"/>
      <c r="E2" s="474"/>
      <c r="F2" s="474"/>
      <c r="G2" s="474"/>
      <c r="M2" s="407"/>
      <c r="N2" s="407"/>
      <c r="O2" s="407"/>
      <c r="P2" s="407"/>
      <c r="Q2" s="407"/>
      <c r="R2" s="407"/>
      <c r="S2" s="407"/>
      <c r="T2" s="407"/>
      <c r="U2" s="407"/>
      <c r="V2" s="407"/>
    </row>
    <row r="3" spans="2:22" s="107" customFormat="1" ht="21" customHeight="1">
      <c r="B3" s="416"/>
      <c r="C3" s="416"/>
      <c r="D3" s="416"/>
      <c r="E3" s="417"/>
      <c r="F3" s="417"/>
      <c r="G3" s="417"/>
      <c r="M3" s="418"/>
      <c r="N3" s="418"/>
      <c r="O3" s="418"/>
      <c r="P3" s="418"/>
      <c r="Q3" s="418"/>
      <c r="R3" s="418"/>
      <c r="S3" s="418"/>
      <c r="T3" s="418"/>
      <c r="U3" s="418"/>
      <c r="V3" s="418"/>
    </row>
    <row r="4" spans="2:22" ht="24.95" customHeight="1">
      <c r="B4" s="270">
        <v>1</v>
      </c>
      <c r="C4" s="343" t="s">
        <v>145</v>
      </c>
      <c r="D4" s="162"/>
      <c r="E4" s="344"/>
      <c r="F4" s="163" t="s">
        <v>144</v>
      </c>
      <c r="G4" s="163">
        <v>1</v>
      </c>
    </row>
    <row r="5" spans="2:22" ht="24.95" customHeight="1">
      <c r="B5" s="339">
        <v>1.1000000000000001</v>
      </c>
      <c r="C5" s="345" t="s">
        <v>373</v>
      </c>
      <c r="D5" s="346" t="s">
        <v>374</v>
      </c>
      <c r="E5" s="347" t="s">
        <v>375</v>
      </c>
      <c r="F5" s="348" t="s">
        <v>376</v>
      </c>
      <c r="G5" s="349">
        <v>1.1000000000000001</v>
      </c>
    </row>
    <row r="6" spans="2:22" s="352" customFormat="1" ht="24.95" customHeight="1">
      <c r="B6" s="339">
        <v>1.2</v>
      </c>
      <c r="C6" s="345" t="s">
        <v>146</v>
      </c>
      <c r="D6" s="346" t="s">
        <v>377</v>
      </c>
      <c r="E6" s="350" t="s">
        <v>378</v>
      </c>
      <c r="F6" s="351" t="s">
        <v>379</v>
      </c>
      <c r="G6" s="349">
        <v>1.2</v>
      </c>
    </row>
    <row r="7" spans="2:22" s="352" customFormat="1" ht="24.95" customHeight="1">
      <c r="B7" s="339">
        <v>1.3</v>
      </c>
      <c r="C7" s="345" t="s">
        <v>147</v>
      </c>
      <c r="D7" s="443">
        <v>97146080000</v>
      </c>
      <c r="E7" s="444"/>
      <c r="F7" s="351" t="s">
        <v>380</v>
      </c>
      <c r="G7" s="349">
        <v>1.3</v>
      </c>
    </row>
    <row r="8" spans="2:22" s="352" customFormat="1" ht="24.95" customHeight="1">
      <c r="B8" s="339">
        <v>1.4</v>
      </c>
      <c r="C8" s="345" t="s">
        <v>148</v>
      </c>
      <c r="D8" s="445" t="s">
        <v>381</v>
      </c>
      <c r="E8" s="446"/>
      <c r="F8" s="351" t="s">
        <v>163</v>
      </c>
      <c r="G8" s="349">
        <v>1.4</v>
      </c>
    </row>
    <row r="9" spans="2:22" s="352" customFormat="1" ht="24.95" customHeight="1">
      <c r="B9" s="339">
        <v>1.5</v>
      </c>
      <c r="C9" s="345" t="s">
        <v>164</v>
      </c>
      <c r="D9" s="447">
        <v>46146</v>
      </c>
      <c r="E9" s="447"/>
      <c r="F9" s="353" t="s">
        <v>165</v>
      </c>
      <c r="G9" s="349">
        <v>1.5</v>
      </c>
    </row>
    <row r="10" spans="2:22" ht="24.95" customHeight="1">
      <c r="B10" s="270">
        <v>2</v>
      </c>
      <c r="C10" s="343" t="s">
        <v>149</v>
      </c>
      <c r="D10" s="162"/>
      <c r="E10" s="435" t="s">
        <v>382</v>
      </c>
      <c r="F10" s="436"/>
      <c r="G10" s="270">
        <v>2</v>
      </c>
    </row>
    <row r="11" spans="2:22" ht="24.95" customHeight="1">
      <c r="B11" s="354">
        <v>2.1</v>
      </c>
      <c r="C11" s="355" t="s">
        <v>383</v>
      </c>
      <c r="D11" s="356" t="s">
        <v>384</v>
      </c>
      <c r="E11" s="357" t="s">
        <v>385</v>
      </c>
      <c r="F11" s="358" t="s">
        <v>386</v>
      </c>
      <c r="G11" s="354">
        <v>2.1</v>
      </c>
    </row>
    <row r="12" spans="2:22" ht="97.5" customHeight="1">
      <c r="B12" s="354">
        <v>2.2000000000000002</v>
      </c>
      <c r="C12" s="355" t="s">
        <v>387</v>
      </c>
      <c r="D12" s="356" t="s">
        <v>388</v>
      </c>
      <c r="E12" s="359" t="s">
        <v>389</v>
      </c>
      <c r="F12" s="358" t="s">
        <v>390</v>
      </c>
      <c r="G12" s="354">
        <v>2.2000000000000002</v>
      </c>
      <c r="O12" s="360"/>
    </row>
    <row r="13" spans="2:22" ht="24.95" customHeight="1">
      <c r="B13" s="339">
        <v>2.2999999999999998</v>
      </c>
      <c r="C13" s="345" t="s">
        <v>151</v>
      </c>
      <c r="D13" s="361" t="s">
        <v>391</v>
      </c>
      <c r="E13" s="357" t="s">
        <v>170</v>
      </c>
      <c r="F13" s="358" t="s">
        <v>150</v>
      </c>
      <c r="G13" s="349">
        <v>2.2999999999999998</v>
      </c>
    </row>
    <row r="14" spans="2:22" ht="24.95" customHeight="1">
      <c r="B14" s="339">
        <v>2.4</v>
      </c>
      <c r="C14" s="345" t="s">
        <v>153</v>
      </c>
      <c r="D14" s="440">
        <v>2025</v>
      </c>
      <c r="E14" s="441"/>
      <c r="F14" s="358" t="s">
        <v>152</v>
      </c>
      <c r="G14" s="349">
        <v>2.4</v>
      </c>
    </row>
    <row r="15" spans="2:22" s="363" customFormat="1" ht="24.95" customHeight="1">
      <c r="B15" s="270">
        <v>3</v>
      </c>
      <c r="C15" s="362" t="s">
        <v>154</v>
      </c>
      <c r="D15" s="162"/>
      <c r="E15" s="435" t="s">
        <v>166</v>
      </c>
      <c r="F15" s="436"/>
      <c r="G15" s="270">
        <v>3</v>
      </c>
    </row>
    <row r="16" spans="2:22" ht="24.95" customHeight="1">
      <c r="B16" s="339">
        <v>3.1</v>
      </c>
      <c r="C16" s="355" t="s">
        <v>155</v>
      </c>
      <c r="D16" s="361" t="s">
        <v>392</v>
      </c>
      <c r="E16" s="357" t="s">
        <v>393</v>
      </c>
      <c r="F16" s="358" t="s">
        <v>394</v>
      </c>
      <c r="G16" s="349">
        <v>3.1</v>
      </c>
    </row>
    <row r="17" spans="2:7" ht="24.95" customHeight="1">
      <c r="B17" s="339">
        <v>3.2</v>
      </c>
      <c r="C17" s="355" t="s">
        <v>156</v>
      </c>
      <c r="D17" s="361" t="s">
        <v>395</v>
      </c>
      <c r="E17" s="357" t="s">
        <v>396</v>
      </c>
      <c r="F17" s="358" t="s">
        <v>167</v>
      </c>
      <c r="G17" s="349">
        <v>3.2</v>
      </c>
    </row>
    <row r="18" spans="2:7" ht="24.95" customHeight="1">
      <c r="B18" s="339">
        <v>3.3</v>
      </c>
      <c r="C18" s="355" t="s">
        <v>157</v>
      </c>
      <c r="D18" s="364" t="s">
        <v>397</v>
      </c>
      <c r="E18" s="357" t="s">
        <v>398</v>
      </c>
      <c r="F18" s="358" t="s">
        <v>168</v>
      </c>
      <c r="G18" s="349">
        <v>3.3</v>
      </c>
    </row>
    <row r="19" spans="2:7" ht="24.95" customHeight="1">
      <c r="B19" s="365">
        <v>4</v>
      </c>
      <c r="C19" s="362" t="s">
        <v>399</v>
      </c>
      <c r="D19" s="366"/>
      <c r="E19" s="437" t="s">
        <v>400</v>
      </c>
      <c r="F19" s="437"/>
      <c r="G19" s="367">
        <v>4</v>
      </c>
    </row>
    <row r="20" spans="2:7" ht="24.95" customHeight="1">
      <c r="B20" s="438" t="s">
        <v>323</v>
      </c>
      <c r="C20" s="438"/>
      <c r="D20" s="438"/>
      <c r="E20" s="439" t="s">
        <v>322</v>
      </c>
      <c r="F20" s="439"/>
      <c r="G20" s="439"/>
    </row>
    <row r="21" spans="2:7" ht="51.95" customHeight="1">
      <c r="B21" s="339">
        <v>4.0999999999999996</v>
      </c>
      <c r="C21" s="368" t="s">
        <v>309</v>
      </c>
      <c r="D21" s="269" t="s">
        <v>334</v>
      </c>
      <c r="E21" s="373" t="s">
        <v>356</v>
      </c>
      <c r="F21" s="369" t="s">
        <v>305</v>
      </c>
      <c r="G21" s="339">
        <v>4.0999999999999996</v>
      </c>
    </row>
    <row r="22" spans="2:7" ht="62.25" customHeight="1">
      <c r="B22" s="370">
        <v>4.2</v>
      </c>
      <c r="C22" s="371" t="s">
        <v>185</v>
      </c>
      <c r="D22" s="374" t="s">
        <v>335</v>
      </c>
      <c r="E22" s="375" t="s">
        <v>357</v>
      </c>
      <c r="F22" s="372" t="s">
        <v>306</v>
      </c>
      <c r="G22" s="370">
        <v>4.2</v>
      </c>
    </row>
    <row r="23" spans="2:7" ht="63.75" customHeight="1">
      <c r="B23" s="339">
        <v>4.3</v>
      </c>
      <c r="C23" s="368" t="s">
        <v>275</v>
      </c>
      <c r="D23" s="269" t="s">
        <v>336</v>
      </c>
      <c r="E23" s="373" t="s">
        <v>277</v>
      </c>
      <c r="F23" s="369" t="s">
        <v>276</v>
      </c>
      <c r="G23" s="339">
        <v>4.3</v>
      </c>
    </row>
    <row r="24" spans="2:7" ht="43.5" customHeight="1">
      <c r="B24" s="370">
        <v>4.4000000000000004</v>
      </c>
      <c r="C24" s="371" t="s">
        <v>265</v>
      </c>
      <c r="D24" s="374" t="s">
        <v>284</v>
      </c>
      <c r="E24" s="375" t="s">
        <v>267</v>
      </c>
      <c r="F24" s="372" t="s">
        <v>269</v>
      </c>
      <c r="G24" s="370">
        <v>4.4000000000000004</v>
      </c>
    </row>
    <row r="25" spans="2:7" ht="43.5" customHeight="1">
      <c r="B25" s="339">
        <v>4.5</v>
      </c>
      <c r="C25" s="368" t="s">
        <v>266</v>
      </c>
      <c r="D25" s="269" t="s">
        <v>285</v>
      </c>
      <c r="E25" s="373" t="s">
        <v>268</v>
      </c>
      <c r="F25" s="369" t="s">
        <v>270</v>
      </c>
      <c r="G25" s="339">
        <v>4.5</v>
      </c>
    </row>
    <row r="26" spans="2:7" ht="43.5" customHeight="1">
      <c r="B26" s="370">
        <v>4.5999999999999996</v>
      </c>
      <c r="C26" s="371" t="s">
        <v>104</v>
      </c>
      <c r="D26" s="374" t="s">
        <v>358</v>
      </c>
      <c r="E26" s="375" t="s">
        <v>337</v>
      </c>
      <c r="F26" s="372" t="s">
        <v>340</v>
      </c>
      <c r="G26" s="370">
        <v>4.5999999999999996</v>
      </c>
    </row>
    <row r="27" spans="2:7" ht="43.5" customHeight="1">
      <c r="B27" s="339">
        <v>4.7</v>
      </c>
      <c r="C27" s="368" t="s">
        <v>186</v>
      </c>
      <c r="D27" s="269" t="s">
        <v>286</v>
      </c>
      <c r="E27" s="373" t="s">
        <v>278</v>
      </c>
      <c r="F27" s="369" t="s">
        <v>341</v>
      </c>
      <c r="G27" s="339">
        <v>4.7</v>
      </c>
    </row>
    <row r="28" spans="2:7" ht="76.5" customHeight="1">
      <c r="B28" s="370">
        <v>4.8</v>
      </c>
      <c r="C28" s="371" t="s">
        <v>187</v>
      </c>
      <c r="D28" s="374" t="s">
        <v>287</v>
      </c>
      <c r="E28" s="375" t="s">
        <v>280</v>
      </c>
      <c r="F28" s="372" t="s">
        <v>339</v>
      </c>
      <c r="G28" s="370">
        <v>4.8</v>
      </c>
    </row>
    <row r="29" spans="2:7" ht="57" customHeight="1">
      <c r="B29" s="339">
        <v>4.9000000000000004</v>
      </c>
      <c r="C29" s="368" t="s">
        <v>342</v>
      </c>
      <c r="D29" s="269" t="s">
        <v>359</v>
      </c>
      <c r="E29" s="373" t="s">
        <v>338</v>
      </c>
      <c r="F29" s="369" t="s">
        <v>318</v>
      </c>
      <c r="G29" s="339">
        <v>4.9000000000000004</v>
      </c>
    </row>
    <row r="30" spans="2:7" ht="43.5" customHeight="1">
      <c r="B30" s="376">
        <v>4.0999999999999996</v>
      </c>
      <c r="C30" s="371" t="s">
        <v>188</v>
      </c>
      <c r="D30" s="374" t="s">
        <v>346</v>
      </c>
      <c r="E30" s="375" t="s">
        <v>345</v>
      </c>
      <c r="F30" s="372" t="s">
        <v>35</v>
      </c>
      <c r="G30" s="376">
        <v>4.0999999999999996</v>
      </c>
    </row>
    <row r="31" spans="2:7" ht="43.5" customHeight="1">
      <c r="B31" s="339">
        <v>4.1100000000000003</v>
      </c>
      <c r="C31" s="368" t="s">
        <v>189</v>
      </c>
      <c r="D31" s="269" t="s">
        <v>344</v>
      </c>
      <c r="E31" s="373" t="s">
        <v>343</v>
      </c>
      <c r="F31" s="369" t="s">
        <v>283</v>
      </c>
      <c r="G31" s="339">
        <v>4.1100000000000003</v>
      </c>
    </row>
    <row r="32" spans="2:7" ht="78" customHeight="1">
      <c r="B32" s="370">
        <v>4.12</v>
      </c>
      <c r="C32" s="371" t="s">
        <v>190</v>
      </c>
      <c r="D32" s="374" t="s">
        <v>348</v>
      </c>
      <c r="E32" s="375" t="s">
        <v>347</v>
      </c>
      <c r="F32" s="372" t="s">
        <v>279</v>
      </c>
      <c r="G32" s="370">
        <v>4.12</v>
      </c>
    </row>
    <row r="33" spans="2:7" ht="43.5" customHeight="1">
      <c r="B33" s="377">
        <v>4.13</v>
      </c>
      <c r="C33" s="368" t="s">
        <v>308</v>
      </c>
      <c r="D33" s="269" t="s">
        <v>360</v>
      </c>
      <c r="E33" s="373" t="s">
        <v>349</v>
      </c>
      <c r="F33" s="369" t="s">
        <v>317</v>
      </c>
      <c r="G33" s="377">
        <v>4.13</v>
      </c>
    </row>
    <row r="34" spans="2:7" ht="43.5" customHeight="1">
      <c r="B34" s="370">
        <v>4.1399999999999997</v>
      </c>
      <c r="C34" s="371" t="s">
        <v>191</v>
      </c>
      <c r="D34" s="374" t="s">
        <v>361</v>
      </c>
      <c r="E34" s="375" t="s">
        <v>362</v>
      </c>
      <c r="F34" s="372" t="s">
        <v>281</v>
      </c>
      <c r="G34" s="370">
        <v>4.1399999999999997</v>
      </c>
    </row>
    <row r="35" spans="2:7" ht="43.5" customHeight="1">
      <c r="B35" s="339">
        <v>4.1500000000000004</v>
      </c>
      <c r="C35" s="368" t="s">
        <v>303</v>
      </c>
      <c r="D35" s="269" t="s">
        <v>363</v>
      </c>
      <c r="E35" s="373" t="s">
        <v>350</v>
      </c>
      <c r="F35" s="369" t="s">
        <v>91</v>
      </c>
      <c r="G35" s="339">
        <v>4.1500000000000004</v>
      </c>
    </row>
    <row r="36" spans="2:7" ht="43.5" customHeight="1">
      <c r="B36" s="370">
        <v>4.16</v>
      </c>
      <c r="C36" s="371" t="s">
        <v>179</v>
      </c>
      <c r="D36" s="374" t="s">
        <v>288</v>
      </c>
      <c r="E36" s="375" t="s">
        <v>272</v>
      </c>
      <c r="F36" s="372" t="s">
        <v>30</v>
      </c>
      <c r="G36" s="370">
        <v>4.16</v>
      </c>
    </row>
    <row r="37" spans="2:7" ht="89.25" customHeight="1">
      <c r="B37" s="339">
        <v>4.17</v>
      </c>
      <c r="C37" s="368" t="s">
        <v>32</v>
      </c>
      <c r="D37" s="269" t="s">
        <v>289</v>
      </c>
      <c r="E37" s="373" t="s">
        <v>273</v>
      </c>
      <c r="F37" s="369" t="s">
        <v>271</v>
      </c>
      <c r="G37" s="339">
        <v>4.17</v>
      </c>
    </row>
    <row r="38" spans="2:7" ht="76.5" customHeight="1">
      <c r="B38" s="376">
        <v>4.18</v>
      </c>
      <c r="C38" s="371" t="s">
        <v>3</v>
      </c>
      <c r="D38" s="374" t="s">
        <v>290</v>
      </c>
      <c r="E38" s="375" t="s">
        <v>274</v>
      </c>
      <c r="F38" s="372" t="s">
        <v>227</v>
      </c>
      <c r="G38" s="376">
        <v>4.18</v>
      </c>
    </row>
    <row r="39" spans="2:7" ht="43.5" customHeight="1">
      <c r="B39" s="339">
        <v>4.1900000000000004</v>
      </c>
      <c r="C39" s="368" t="s">
        <v>238</v>
      </c>
      <c r="D39" s="269" t="s">
        <v>291</v>
      </c>
      <c r="E39" s="373" t="s">
        <v>282</v>
      </c>
      <c r="F39" s="369" t="s">
        <v>229</v>
      </c>
      <c r="G39" s="339">
        <v>4.1900000000000004</v>
      </c>
    </row>
    <row r="40" spans="2:7" ht="24.95" customHeight="1">
      <c r="B40" s="438" t="s">
        <v>324</v>
      </c>
      <c r="C40" s="438"/>
      <c r="D40" s="438"/>
      <c r="E40" s="439" t="s">
        <v>325</v>
      </c>
      <c r="F40" s="439"/>
      <c r="G40" s="439"/>
    </row>
    <row r="41" spans="2:7" ht="59.45" customHeight="1">
      <c r="B41" s="377">
        <v>4.2</v>
      </c>
      <c r="C41" s="368" t="s">
        <v>239</v>
      </c>
      <c r="D41" s="269" t="s">
        <v>256</v>
      </c>
      <c r="E41" s="373" t="s">
        <v>292</v>
      </c>
      <c r="F41" s="369" t="s">
        <v>257</v>
      </c>
      <c r="G41" s="377">
        <v>4.2</v>
      </c>
    </row>
    <row r="42" spans="2:7" ht="59.45" customHeight="1">
      <c r="B42" s="370">
        <v>4.21</v>
      </c>
      <c r="C42" s="371" t="s">
        <v>218</v>
      </c>
      <c r="D42" s="374" t="s">
        <v>255</v>
      </c>
      <c r="E42" s="375" t="s">
        <v>293</v>
      </c>
      <c r="F42" s="372" t="s">
        <v>214</v>
      </c>
      <c r="G42" s="370">
        <v>4.21</v>
      </c>
    </row>
    <row r="43" spans="2:7" ht="59.45" customHeight="1">
      <c r="B43" s="377">
        <v>4.22</v>
      </c>
      <c r="C43" s="368" t="s">
        <v>219</v>
      </c>
      <c r="D43" s="269" t="s">
        <v>364</v>
      </c>
      <c r="E43" s="373" t="s">
        <v>351</v>
      </c>
      <c r="F43" s="369" t="s">
        <v>215</v>
      </c>
      <c r="G43" s="377">
        <v>4.22</v>
      </c>
    </row>
    <row r="44" spans="2:7" ht="59.45" customHeight="1">
      <c r="B44" s="370">
        <v>4.2300000000000004</v>
      </c>
      <c r="C44" s="371" t="s">
        <v>220</v>
      </c>
      <c r="D44" s="374" t="s">
        <v>248</v>
      </c>
      <c r="E44" s="375" t="s">
        <v>294</v>
      </c>
      <c r="F44" s="372" t="s">
        <v>216</v>
      </c>
      <c r="G44" s="370">
        <v>4.2300000000000004</v>
      </c>
    </row>
    <row r="45" spans="2:7" ht="59.45" customHeight="1">
      <c r="B45" s="377">
        <v>4.24</v>
      </c>
      <c r="C45" s="368" t="s">
        <v>258</v>
      </c>
      <c r="D45" s="378" t="s">
        <v>259</v>
      </c>
      <c r="E45" s="373" t="s">
        <v>295</v>
      </c>
      <c r="F45" s="369" t="s">
        <v>217</v>
      </c>
      <c r="G45" s="377">
        <v>4.24</v>
      </c>
    </row>
    <row r="46" spans="2:7" ht="59.45" customHeight="1">
      <c r="B46" s="370">
        <v>4.25</v>
      </c>
      <c r="C46" s="371" t="s">
        <v>236</v>
      </c>
      <c r="D46" s="379" t="s">
        <v>260</v>
      </c>
      <c r="E46" s="375" t="s">
        <v>296</v>
      </c>
      <c r="F46" s="380" t="s">
        <v>235</v>
      </c>
      <c r="G46" s="370">
        <v>4.25</v>
      </c>
    </row>
    <row r="47" spans="2:7" ht="43.5" customHeight="1">
      <c r="B47" s="377">
        <v>4.26</v>
      </c>
      <c r="C47" s="368" t="s">
        <v>221</v>
      </c>
      <c r="D47" s="269" t="s">
        <v>261</v>
      </c>
      <c r="E47" s="373" t="s">
        <v>297</v>
      </c>
      <c r="F47" s="381" t="s">
        <v>228</v>
      </c>
      <c r="G47" s="377">
        <v>4.26</v>
      </c>
    </row>
    <row r="48" spans="2:7" ht="48" customHeight="1">
      <c r="B48" s="370">
        <v>4.2699999999999996</v>
      </c>
      <c r="C48" s="371" t="s">
        <v>223</v>
      </c>
      <c r="D48" s="374" t="s">
        <v>365</v>
      </c>
      <c r="E48" s="375" t="s">
        <v>352</v>
      </c>
      <c r="F48" s="372" t="s">
        <v>249</v>
      </c>
      <c r="G48" s="370">
        <v>4.2699999999999996</v>
      </c>
    </row>
    <row r="49" spans="2:7" ht="61.5" customHeight="1">
      <c r="B49" s="377">
        <v>4.28</v>
      </c>
      <c r="C49" s="368" t="s">
        <v>254</v>
      </c>
      <c r="D49" s="269" t="s">
        <v>366</v>
      </c>
      <c r="E49" s="373" t="s">
        <v>353</v>
      </c>
      <c r="F49" s="381" t="s">
        <v>231</v>
      </c>
      <c r="G49" s="377">
        <v>4.28</v>
      </c>
    </row>
    <row r="50" spans="2:7" ht="61.5" customHeight="1">
      <c r="B50" s="370">
        <v>4.29</v>
      </c>
      <c r="C50" s="371" t="s">
        <v>225</v>
      </c>
      <c r="D50" s="374" t="s">
        <v>262</v>
      </c>
      <c r="E50" s="375" t="s">
        <v>298</v>
      </c>
      <c r="F50" s="380" t="s">
        <v>232</v>
      </c>
      <c r="G50" s="370">
        <v>4.29</v>
      </c>
    </row>
    <row r="51" spans="2:7" ht="61.5" customHeight="1">
      <c r="B51" s="377">
        <v>4.3</v>
      </c>
      <c r="C51" s="368" t="s">
        <v>250</v>
      </c>
      <c r="D51" s="269" t="s">
        <v>251</v>
      </c>
      <c r="E51" s="373" t="s">
        <v>299</v>
      </c>
      <c r="F51" s="369" t="s">
        <v>122</v>
      </c>
      <c r="G51" s="377">
        <v>4.3</v>
      </c>
    </row>
    <row r="52" spans="2:7" ht="61.5" customHeight="1">
      <c r="B52" s="370">
        <v>4.3099999999999996</v>
      </c>
      <c r="C52" s="371" t="s">
        <v>263</v>
      </c>
      <c r="D52" s="374" t="s">
        <v>264</v>
      </c>
      <c r="E52" s="375" t="s">
        <v>300</v>
      </c>
      <c r="F52" s="380" t="s">
        <v>233</v>
      </c>
      <c r="G52" s="370">
        <v>4.3099999999999996</v>
      </c>
    </row>
    <row r="53" spans="2:7" ht="61.5" customHeight="1">
      <c r="B53" s="377">
        <v>4.32</v>
      </c>
      <c r="C53" s="368" t="s">
        <v>252</v>
      </c>
      <c r="D53" s="269" t="s">
        <v>253</v>
      </c>
      <c r="E53" s="373" t="s">
        <v>301</v>
      </c>
      <c r="F53" s="369" t="s">
        <v>326</v>
      </c>
      <c r="G53" s="377">
        <v>4.32</v>
      </c>
    </row>
    <row r="54" spans="2:7" ht="24.95" customHeight="1">
      <c r="B54" s="370">
        <v>4.33</v>
      </c>
      <c r="C54" s="371" t="s">
        <v>240</v>
      </c>
      <c r="D54" s="374" t="s">
        <v>246</v>
      </c>
      <c r="E54" s="375" t="s">
        <v>302</v>
      </c>
      <c r="F54" s="372" t="s">
        <v>247</v>
      </c>
      <c r="G54" s="370">
        <v>4.33</v>
      </c>
    </row>
    <row r="55" spans="2:7" ht="24.95" customHeight="1">
      <c r="B55" s="365">
        <v>5</v>
      </c>
      <c r="C55" s="362" t="s">
        <v>401</v>
      </c>
      <c r="D55" s="382"/>
      <c r="E55" s="437" t="s">
        <v>402</v>
      </c>
      <c r="F55" s="437"/>
      <c r="G55" s="367">
        <v>4</v>
      </c>
    </row>
    <row r="56" spans="2:7" ht="24.95" customHeight="1">
      <c r="B56" s="339">
        <v>5.0999999999999996</v>
      </c>
      <c r="C56" s="433" t="s">
        <v>169</v>
      </c>
      <c r="D56" s="433"/>
      <c r="E56" s="434" t="s">
        <v>245</v>
      </c>
      <c r="F56" s="434"/>
      <c r="G56" s="339">
        <v>5.0999999999999996</v>
      </c>
    </row>
    <row r="57" spans="2:7" ht="24.95" customHeight="1">
      <c r="B57" s="339">
        <v>5.2</v>
      </c>
      <c r="C57" s="433" t="s">
        <v>241</v>
      </c>
      <c r="D57" s="433"/>
      <c r="E57" s="434" t="s">
        <v>242</v>
      </c>
      <c r="F57" s="434"/>
      <c r="G57" s="339">
        <v>5.2</v>
      </c>
    </row>
    <row r="58" spans="2:7" ht="24.95" customHeight="1" thickBot="1">
      <c r="B58" s="339">
        <v>5.3</v>
      </c>
      <c r="C58" s="433" t="s">
        <v>243</v>
      </c>
      <c r="D58" s="433"/>
      <c r="E58" s="434" t="s">
        <v>244</v>
      </c>
      <c r="F58" s="434"/>
      <c r="G58" s="339">
        <v>5.3</v>
      </c>
    </row>
    <row r="59" spans="2:7" ht="24.95" customHeight="1">
      <c r="B59" s="383"/>
      <c r="C59" s="384"/>
      <c r="D59" s="385"/>
      <c r="E59" s="386"/>
      <c r="F59" s="387"/>
      <c r="G59" s="388"/>
    </row>
  </sheetData>
  <mergeCells count="20">
    <mergeCell ref="D14:E14"/>
    <mergeCell ref="H1:K1"/>
    <mergeCell ref="D7:E7"/>
    <mergeCell ref="D8:E8"/>
    <mergeCell ref="D9:E9"/>
    <mergeCell ref="E10:F10"/>
    <mergeCell ref="B2:G2"/>
    <mergeCell ref="C58:D58"/>
    <mergeCell ref="E58:F58"/>
    <mergeCell ref="E15:F15"/>
    <mergeCell ref="E19:F19"/>
    <mergeCell ref="B20:D20"/>
    <mergeCell ref="E20:G20"/>
    <mergeCell ref="B40:D40"/>
    <mergeCell ref="E40:G40"/>
    <mergeCell ref="E55:F55"/>
    <mergeCell ref="C56:D56"/>
    <mergeCell ref="E56:F56"/>
    <mergeCell ref="C57:D57"/>
    <mergeCell ref="E57:F57"/>
  </mergeCells>
  <hyperlinks>
    <hyperlink ref="D8" r:id="rId1" xr:uid="{873BA3B5-8E66-4C8F-9113-064FD8B94FE8}"/>
  </hyperlinks>
  <pageMargins left="0.7" right="0.7" top="0.75" bottom="0.75" header="0.3" footer="0.3"/>
  <pageSetup scale="4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dimension ref="B1:T115"/>
  <sheetViews>
    <sheetView showGridLines="0" rightToLeft="1" zoomScale="85" zoomScaleNormal="85" workbookViewId="0">
      <selection activeCell="A2" sqref="A2"/>
    </sheetView>
  </sheetViews>
  <sheetFormatPr defaultColWidth="9.28515625" defaultRowHeight="25.15" customHeight="1"/>
  <cols>
    <col min="1" max="1" width="9.28515625" style="2"/>
    <col min="2" max="2" width="6.5703125" style="24" customWidth="1"/>
    <col min="3" max="3" width="30.7109375" style="2" customWidth="1"/>
    <col min="4" max="19" width="13.7109375" style="24" customWidth="1"/>
    <col min="20" max="20" width="41" style="24" customWidth="1"/>
    <col min="21" max="16384" width="9.28515625" style="2"/>
  </cols>
  <sheetData>
    <row r="1" spans="2:20" ht="48" customHeight="1"/>
    <row r="2" spans="2:20" ht="51.95" customHeight="1">
      <c r="B2" s="475" t="s">
        <v>527</v>
      </c>
      <c r="C2" s="476"/>
      <c r="D2" s="476"/>
      <c r="E2" s="476"/>
      <c r="F2" s="476"/>
      <c r="G2" s="476"/>
      <c r="H2" s="476"/>
      <c r="I2" s="476"/>
      <c r="J2" s="476"/>
      <c r="K2" s="476"/>
      <c r="L2" s="476"/>
      <c r="M2" s="476"/>
      <c r="N2" s="476"/>
      <c r="O2" s="476"/>
      <c r="P2" s="476"/>
      <c r="Q2" s="476"/>
      <c r="R2" s="476"/>
      <c r="S2" s="476"/>
      <c r="T2" s="476"/>
    </row>
    <row r="3" spans="2:20" ht="25.15" customHeight="1">
      <c r="B3" s="426" t="s">
        <v>409</v>
      </c>
      <c r="C3" s="426"/>
      <c r="D3" s="426"/>
      <c r="E3" s="426"/>
      <c r="F3" s="426"/>
      <c r="G3" s="426"/>
      <c r="H3" s="426"/>
      <c r="I3" s="426"/>
      <c r="J3" s="426"/>
      <c r="K3" s="426"/>
      <c r="L3" s="426"/>
      <c r="M3" s="426"/>
      <c r="N3" s="426"/>
      <c r="O3" s="426"/>
      <c r="P3" s="426"/>
      <c r="Q3" s="426"/>
      <c r="R3" s="426"/>
      <c r="S3" s="426"/>
      <c r="T3" s="426"/>
    </row>
    <row r="4" spans="2:20" ht="25.15" customHeight="1">
      <c r="B4" s="427" t="s">
        <v>410</v>
      </c>
      <c r="C4" s="427"/>
      <c r="D4" s="427"/>
      <c r="E4" s="427"/>
      <c r="F4" s="427"/>
      <c r="G4" s="427"/>
      <c r="H4" s="427"/>
      <c r="I4" s="427"/>
      <c r="J4" s="427"/>
      <c r="K4" s="427"/>
      <c r="L4" s="427"/>
      <c r="M4" s="427"/>
      <c r="N4" s="427"/>
      <c r="O4" s="427"/>
      <c r="P4" s="427"/>
      <c r="Q4" s="427"/>
      <c r="R4" s="427"/>
      <c r="S4" s="427"/>
      <c r="T4" s="427"/>
    </row>
    <row r="5" spans="2:20" ht="25.15" customHeight="1">
      <c r="B5" s="173"/>
      <c r="C5" s="173"/>
      <c r="D5" s="284"/>
      <c r="E5" s="284"/>
      <c r="F5" s="284"/>
      <c r="G5" s="284"/>
      <c r="H5" s="284"/>
      <c r="I5" s="284"/>
      <c r="J5" s="284"/>
      <c r="K5" s="284"/>
      <c r="L5" s="284"/>
      <c r="M5" s="284"/>
      <c r="N5" s="284"/>
      <c r="O5" s="284"/>
      <c r="P5" s="284"/>
      <c r="Q5" s="284"/>
      <c r="R5" s="284"/>
      <c r="S5" s="284"/>
      <c r="T5" s="39" t="s">
        <v>207</v>
      </c>
    </row>
    <row r="6" spans="2:20" ht="25.15" customHeight="1">
      <c r="B6" s="55" t="s">
        <v>67</v>
      </c>
      <c r="C6" s="177" t="s">
        <v>120</v>
      </c>
      <c r="D6" s="55">
        <v>2010</v>
      </c>
      <c r="E6" s="55">
        <v>2011</v>
      </c>
      <c r="F6" s="55">
        <v>2012</v>
      </c>
      <c r="G6" s="55">
        <v>2013</v>
      </c>
      <c r="H6" s="55">
        <v>2014</v>
      </c>
      <c r="I6" s="55">
        <v>2015</v>
      </c>
      <c r="J6" s="55">
        <v>2016</v>
      </c>
      <c r="K6" s="55">
        <v>2017</v>
      </c>
      <c r="L6" s="55">
        <v>2018</v>
      </c>
      <c r="M6" s="55">
        <v>2019</v>
      </c>
      <c r="N6" s="55">
        <v>2020</v>
      </c>
      <c r="O6" s="55">
        <v>2021</v>
      </c>
      <c r="P6" s="55">
        <v>2022</v>
      </c>
      <c r="Q6" s="55">
        <v>2023</v>
      </c>
      <c r="R6" s="55" t="s">
        <v>368</v>
      </c>
      <c r="S6" s="55" t="s">
        <v>404</v>
      </c>
      <c r="T6" s="55" t="s">
        <v>121</v>
      </c>
    </row>
    <row r="7" spans="2:20" ht="28.5" customHeight="1">
      <c r="B7" s="128"/>
      <c r="C7" s="66" t="s">
        <v>104</v>
      </c>
      <c r="D7" s="65">
        <f>SUM(D8:D16,D18:D19,D21:D23)</f>
        <v>967117.22020479548</v>
      </c>
      <c r="E7" s="65">
        <f t="shared" ref="E7:S7" si="0">SUM(E8:E16,E18:E19,E21:E23)</f>
        <v>1183223.7038186437</v>
      </c>
      <c r="F7" s="65">
        <f t="shared" si="0"/>
        <v>1258214.8767687785</v>
      </c>
      <c r="G7" s="65">
        <f t="shared" si="0"/>
        <v>1292328.8417105647</v>
      </c>
      <c r="H7" s="65">
        <f t="shared" si="0"/>
        <v>1324190.855472927</v>
      </c>
      <c r="I7" s="65">
        <f t="shared" si="0"/>
        <v>1151985.0427231865</v>
      </c>
      <c r="J7" s="65">
        <f t="shared" si="0"/>
        <v>1137963.9797390145</v>
      </c>
      <c r="K7" s="65">
        <f t="shared" si="0"/>
        <v>1202831.4182721975</v>
      </c>
      <c r="L7" s="65">
        <f t="shared" si="0"/>
        <v>1333678.6240781008</v>
      </c>
      <c r="M7" s="65">
        <f t="shared" si="0"/>
        <v>1304390.239506138</v>
      </c>
      <c r="N7" s="65">
        <f t="shared" si="0"/>
        <v>1049243.7582221532</v>
      </c>
      <c r="O7" s="65">
        <f t="shared" si="0"/>
        <v>1281018.4580957692</v>
      </c>
      <c r="P7" s="65">
        <f t="shared" si="0"/>
        <v>1582420.5360873018</v>
      </c>
      <c r="Q7" s="65">
        <f t="shared" si="0"/>
        <v>1602244.6245228525</v>
      </c>
      <c r="R7" s="65">
        <f t="shared" si="0"/>
        <v>1759447.2505294848</v>
      </c>
      <c r="S7" s="65">
        <f t="shared" si="0"/>
        <v>1856766.1473778225</v>
      </c>
      <c r="T7" s="25" t="s">
        <v>44</v>
      </c>
    </row>
    <row r="8" spans="2:20" ht="25.15" customHeight="1">
      <c r="B8" s="129" t="s">
        <v>68</v>
      </c>
      <c r="C8" s="178" t="s">
        <v>45</v>
      </c>
      <c r="D8" s="237">
        <v>8276.4587055153461</v>
      </c>
      <c r="E8" s="237">
        <v>8808.1123172854586</v>
      </c>
      <c r="F8" s="237">
        <v>9055.2252957986748</v>
      </c>
      <c r="G8" s="237">
        <v>9496.989592042908</v>
      </c>
      <c r="H8" s="237">
        <v>9763.2678614531833</v>
      </c>
      <c r="I8" s="237">
        <v>10048.001198365171</v>
      </c>
      <c r="J8" s="237">
        <v>10385.346565430735</v>
      </c>
      <c r="K8" s="237">
        <v>11165.170055999812</v>
      </c>
      <c r="L8" s="237">
        <v>11416.644758924807</v>
      </c>
      <c r="M8" s="237">
        <v>11706.549449468286</v>
      </c>
      <c r="N8" s="237">
        <v>12631.090583449964</v>
      </c>
      <c r="O8" s="237">
        <v>13813.279238043795</v>
      </c>
      <c r="P8" s="237">
        <v>13915.196366954591</v>
      </c>
      <c r="Q8" s="238">
        <v>14665.054090201635</v>
      </c>
      <c r="R8" s="238">
        <v>15084.38287598542</v>
      </c>
      <c r="S8" s="238">
        <v>15682.811554922748</v>
      </c>
      <c r="T8" s="41" t="s">
        <v>127</v>
      </c>
    </row>
    <row r="9" spans="2:20" ht="25.15" customHeight="1">
      <c r="B9" s="129" t="s">
        <v>69</v>
      </c>
      <c r="C9" s="178" t="s">
        <v>46</v>
      </c>
      <c r="D9" s="237">
        <v>327220.31431641808</v>
      </c>
      <c r="E9" s="237">
        <v>495775.68230669212</v>
      </c>
      <c r="F9" s="237">
        <v>531093.97833792947</v>
      </c>
      <c r="G9" s="237">
        <v>522383.88323865272</v>
      </c>
      <c r="H9" s="237">
        <v>499369.69958850084</v>
      </c>
      <c r="I9" s="237">
        <v>283412.55707716622</v>
      </c>
      <c r="J9" s="237">
        <v>250329.1724282896</v>
      </c>
      <c r="K9" s="237">
        <v>288482.82120785676</v>
      </c>
      <c r="L9" s="237">
        <v>401344.39788787643</v>
      </c>
      <c r="M9" s="237">
        <v>345836.8154713306</v>
      </c>
      <c r="N9" s="237">
        <v>221596.9688078317</v>
      </c>
      <c r="O9" s="237">
        <v>366134.53141314426</v>
      </c>
      <c r="P9" s="237">
        <v>548398.50793463935</v>
      </c>
      <c r="Q9" s="238">
        <v>450371.93957984581</v>
      </c>
      <c r="R9" s="238">
        <v>440492.7348360832</v>
      </c>
      <c r="S9" s="238">
        <v>413584.32689528208</v>
      </c>
      <c r="T9" s="41" t="s">
        <v>128</v>
      </c>
    </row>
    <row r="10" spans="2:20" ht="25.15" customHeight="1">
      <c r="B10" s="129" t="s">
        <v>70</v>
      </c>
      <c r="C10" s="178" t="s">
        <v>13</v>
      </c>
      <c r="D10" s="237">
        <v>91529.878741070497</v>
      </c>
      <c r="E10" s="237">
        <v>106430.84176298771</v>
      </c>
      <c r="F10" s="237">
        <v>112984.39409872232</v>
      </c>
      <c r="G10" s="237">
        <v>115694.14026322316</v>
      </c>
      <c r="H10" s="237">
        <v>122945.27578624958</v>
      </c>
      <c r="I10" s="237">
        <v>124638.81329997857</v>
      </c>
      <c r="J10" s="237">
        <v>126745.47473839065</v>
      </c>
      <c r="K10" s="237">
        <v>135322.86129738778</v>
      </c>
      <c r="L10" s="237">
        <v>141134.91897515388</v>
      </c>
      <c r="M10" s="237">
        <v>140919.6519083422</v>
      </c>
      <c r="N10" s="237">
        <v>117946.92888378666</v>
      </c>
      <c r="O10" s="237">
        <v>136095.51958539733</v>
      </c>
      <c r="P10" s="237">
        <v>160474.15072355149</v>
      </c>
      <c r="Q10" s="238">
        <v>181541.67376314872</v>
      </c>
      <c r="R10" s="238">
        <v>200245.82903118129</v>
      </c>
      <c r="S10" s="238">
        <v>208227.24197166029</v>
      </c>
      <c r="T10" s="41" t="s">
        <v>47</v>
      </c>
    </row>
    <row r="11" spans="2:20" ht="25.15" customHeight="1">
      <c r="B11" s="129" t="s">
        <v>71</v>
      </c>
      <c r="C11" s="178" t="s">
        <v>48</v>
      </c>
      <c r="D11" s="237">
        <v>28382.117924578444</v>
      </c>
      <c r="E11" s="237">
        <v>33135.557236209454</v>
      </c>
      <c r="F11" s="237">
        <v>37333.289163901354</v>
      </c>
      <c r="G11" s="237">
        <v>38542.395254988005</v>
      </c>
      <c r="H11" s="237">
        <v>41825.967064792647</v>
      </c>
      <c r="I11" s="237">
        <v>49754.762033212515</v>
      </c>
      <c r="J11" s="237">
        <v>51859.485605839851</v>
      </c>
      <c r="K11" s="237">
        <v>58555.238873948052</v>
      </c>
      <c r="L11" s="237">
        <v>61627.177304186858</v>
      </c>
      <c r="M11" s="237">
        <v>64131.374824021783</v>
      </c>
      <c r="N11" s="237">
        <v>63197.773432253423</v>
      </c>
      <c r="O11" s="237">
        <v>72580.060848501947</v>
      </c>
      <c r="P11" s="237">
        <v>78717.129285965129</v>
      </c>
      <c r="Q11" s="238">
        <v>85641.127078971433</v>
      </c>
      <c r="R11" s="238">
        <v>89587.622354554609</v>
      </c>
      <c r="S11" s="238">
        <v>93716.037179794992</v>
      </c>
      <c r="T11" s="41" t="s">
        <v>129</v>
      </c>
    </row>
    <row r="12" spans="2:20" ht="25.15" customHeight="1">
      <c r="B12" s="129" t="s">
        <v>72</v>
      </c>
      <c r="C12" s="178" t="s">
        <v>14</v>
      </c>
      <c r="D12" s="237">
        <v>120878.51238882271</v>
      </c>
      <c r="E12" s="237">
        <v>119924.76360546361</v>
      </c>
      <c r="F12" s="237">
        <v>117123.93565155033</v>
      </c>
      <c r="G12" s="237">
        <v>120539.66244254436</v>
      </c>
      <c r="H12" s="237">
        <v>127699.47404775808</v>
      </c>
      <c r="I12" s="237">
        <v>133595.0594762846</v>
      </c>
      <c r="J12" s="237">
        <v>130055.9432802599</v>
      </c>
      <c r="K12" s="237">
        <v>131102.56984537432</v>
      </c>
      <c r="L12" s="237">
        <v>136012.47409526954</v>
      </c>
      <c r="M12" s="237">
        <v>141798.91243598855</v>
      </c>
      <c r="N12" s="237">
        <v>126147.32204676126</v>
      </c>
      <c r="O12" s="237">
        <v>129239.7589239027</v>
      </c>
      <c r="P12" s="237">
        <v>138952.9871421328</v>
      </c>
      <c r="Q12" s="238">
        <v>153834.72298159663</v>
      </c>
      <c r="R12" s="238">
        <v>185141.99561696389</v>
      </c>
      <c r="S12" s="238">
        <v>208109.35967174848</v>
      </c>
      <c r="T12" s="41" t="s">
        <v>49</v>
      </c>
    </row>
    <row r="13" spans="2:20" ht="25.15" customHeight="1">
      <c r="B13" s="129" t="s">
        <v>73</v>
      </c>
      <c r="C13" s="178" t="s">
        <v>50</v>
      </c>
      <c r="D13" s="237">
        <v>143468.90495596084</v>
      </c>
      <c r="E13" s="237">
        <v>147240.34210191667</v>
      </c>
      <c r="F13" s="237">
        <v>154810.38193500231</v>
      </c>
      <c r="G13" s="237">
        <v>169622.32274010993</v>
      </c>
      <c r="H13" s="237">
        <v>175550.55763142713</v>
      </c>
      <c r="I13" s="237">
        <v>182950.44752200245</v>
      </c>
      <c r="J13" s="237">
        <v>193159.17868839041</v>
      </c>
      <c r="K13" s="237">
        <v>195353.42969486373</v>
      </c>
      <c r="L13" s="237">
        <v>197653.44283245812</v>
      </c>
      <c r="M13" s="237">
        <v>206442.34118534272</v>
      </c>
      <c r="N13" s="237">
        <v>177308.8600473511</v>
      </c>
      <c r="O13" s="237">
        <v>197926.63681945461</v>
      </c>
      <c r="P13" s="237">
        <v>215620.92396969977</v>
      </c>
      <c r="Q13" s="238">
        <v>234528.85341060566</v>
      </c>
      <c r="R13" s="238">
        <v>260430.33035544006</v>
      </c>
      <c r="S13" s="238">
        <v>290831.93065653776</v>
      </c>
      <c r="T13" s="41" t="s">
        <v>130</v>
      </c>
    </row>
    <row r="14" spans="2:20" ht="25.15" customHeight="1">
      <c r="B14" s="129" t="s">
        <v>74</v>
      </c>
      <c r="C14" s="178" t="s">
        <v>51</v>
      </c>
      <c r="D14" s="237">
        <v>63689.406129052048</v>
      </c>
      <c r="E14" s="237">
        <v>74294.416205397865</v>
      </c>
      <c r="F14" s="237">
        <v>78100.999508674664</v>
      </c>
      <c r="G14" s="237">
        <v>81947.98803711783</v>
      </c>
      <c r="H14" s="237">
        <v>88439.576220979463</v>
      </c>
      <c r="I14" s="237">
        <v>93866.975100629192</v>
      </c>
      <c r="J14" s="237">
        <v>83161.717454444661</v>
      </c>
      <c r="K14" s="237">
        <v>85094.108068138841</v>
      </c>
      <c r="L14" s="237">
        <v>87314.772054754751</v>
      </c>
      <c r="M14" s="237">
        <v>90279.521471219909</v>
      </c>
      <c r="N14" s="237">
        <v>67009.373852689008</v>
      </c>
      <c r="O14" s="237">
        <v>72905.677239695273</v>
      </c>
      <c r="P14" s="237">
        <v>99359.588806840475</v>
      </c>
      <c r="Q14" s="238">
        <v>121320.2048770917</v>
      </c>
      <c r="R14" s="238">
        <v>143539.70312352353</v>
      </c>
      <c r="S14" s="238">
        <v>162707.15053620376</v>
      </c>
      <c r="T14" s="41" t="s">
        <v>131</v>
      </c>
    </row>
    <row r="15" spans="2:20" ht="25.15" customHeight="1">
      <c r="B15" s="129" t="s">
        <v>75</v>
      </c>
      <c r="C15" s="178" t="s">
        <v>52</v>
      </c>
      <c r="D15" s="237">
        <v>18664.033345354204</v>
      </c>
      <c r="E15" s="237">
        <v>21785.196243743409</v>
      </c>
      <c r="F15" s="237">
        <v>24162.191734248685</v>
      </c>
      <c r="G15" s="237">
        <v>28377.569540482124</v>
      </c>
      <c r="H15" s="237">
        <v>31792.733071508999</v>
      </c>
      <c r="I15" s="237">
        <v>32254.352484571456</v>
      </c>
      <c r="J15" s="237">
        <v>31501.413643541891</v>
      </c>
      <c r="K15" s="237">
        <v>32053.204612887181</v>
      </c>
      <c r="L15" s="237">
        <v>32350.106422759454</v>
      </c>
      <c r="M15" s="237">
        <v>32733.662210973405</v>
      </c>
      <c r="N15" s="237">
        <v>19852.728537180476</v>
      </c>
      <c r="O15" s="237">
        <v>31352.297751228733</v>
      </c>
      <c r="P15" s="237">
        <v>39433.181384757881</v>
      </c>
      <c r="Q15" s="238">
        <v>43974.132757224754</v>
      </c>
      <c r="R15" s="238">
        <v>49963.48803950665</v>
      </c>
      <c r="S15" s="238">
        <v>56222.394265008581</v>
      </c>
      <c r="T15" s="41" t="s">
        <v>132</v>
      </c>
    </row>
    <row r="16" spans="2:20" ht="25.15" customHeight="1">
      <c r="B16" s="129" t="s">
        <v>76</v>
      </c>
      <c r="C16" s="178" t="s">
        <v>53</v>
      </c>
      <c r="D16" s="237">
        <v>31842.396449984353</v>
      </c>
      <c r="E16" s="237">
        <v>32103.792509489853</v>
      </c>
      <c r="F16" s="237">
        <v>32688.875632794949</v>
      </c>
      <c r="G16" s="237">
        <v>33676.432395368378</v>
      </c>
      <c r="H16" s="237">
        <v>37102.537920567251</v>
      </c>
      <c r="I16" s="237">
        <v>38976.386160236892</v>
      </c>
      <c r="J16" s="237">
        <v>41277.237766891725</v>
      </c>
      <c r="K16" s="237">
        <v>43592.07412746505</v>
      </c>
      <c r="L16" s="237">
        <v>44517.07930372109</v>
      </c>
      <c r="M16" s="237">
        <v>46602.83087745135</v>
      </c>
      <c r="N16" s="237">
        <v>46240.360045454829</v>
      </c>
      <c r="O16" s="237">
        <v>47504.837212675033</v>
      </c>
      <c r="P16" s="237">
        <v>50359.082997620753</v>
      </c>
      <c r="Q16" s="238">
        <v>52408.608633138421</v>
      </c>
      <c r="R16" s="238">
        <v>58117.702101698742</v>
      </c>
      <c r="S16" s="238">
        <v>60794.519868823329</v>
      </c>
      <c r="T16" s="41" t="s">
        <v>133</v>
      </c>
    </row>
    <row r="17" spans="2:20" ht="25.15" customHeight="1">
      <c r="B17" s="129" t="s">
        <v>77</v>
      </c>
      <c r="C17" s="179" t="s">
        <v>54</v>
      </c>
      <c r="D17" s="212">
        <v>98905.92215585844</v>
      </c>
      <c r="E17" s="212">
        <v>103864.74930516585</v>
      </c>
      <c r="F17" s="212">
        <v>108546.36681248674</v>
      </c>
      <c r="G17" s="212">
        <v>125973.22145144128</v>
      </c>
      <c r="H17" s="212">
        <v>143142.28846114507</v>
      </c>
      <c r="I17" s="212">
        <v>153352.74660941662</v>
      </c>
      <c r="J17" s="212">
        <v>160196.71195064089</v>
      </c>
      <c r="K17" s="212">
        <v>162849.01013654118</v>
      </c>
      <c r="L17" s="212">
        <v>162183.1461201942</v>
      </c>
      <c r="M17" s="212">
        <v>166702.37322197261</v>
      </c>
      <c r="N17" s="212">
        <v>143857.48241064488</v>
      </c>
      <c r="O17" s="212">
        <v>149991.22305779389</v>
      </c>
      <c r="P17" s="212">
        <v>171988.96931198263</v>
      </c>
      <c r="Q17" s="336">
        <v>189260.82712617502</v>
      </c>
      <c r="R17" s="336">
        <v>223324.05893174271</v>
      </c>
      <c r="S17" s="336">
        <v>243549.86177076155</v>
      </c>
      <c r="T17" s="180" t="s">
        <v>55</v>
      </c>
    </row>
    <row r="18" spans="2:20" ht="25.15" customHeight="1">
      <c r="B18" s="129" t="s">
        <v>78</v>
      </c>
      <c r="C18" s="178" t="s">
        <v>56</v>
      </c>
      <c r="D18" s="237">
        <v>53555.360317398896</v>
      </c>
      <c r="E18" s="237">
        <v>57633.138542678164</v>
      </c>
      <c r="F18" s="237">
        <v>66089.551437492002</v>
      </c>
      <c r="G18" s="237">
        <v>67805.394909630777</v>
      </c>
      <c r="H18" s="237">
        <v>76505.406958236606</v>
      </c>
      <c r="I18" s="237">
        <v>83663.134700067167</v>
      </c>
      <c r="J18" s="237">
        <v>91982.910049834783</v>
      </c>
      <c r="K18" s="237">
        <v>93096.222647750634</v>
      </c>
      <c r="L18" s="237">
        <v>85302.801886498841</v>
      </c>
      <c r="M18" s="237">
        <v>83481.548402270986</v>
      </c>
      <c r="N18" s="237">
        <v>69068.653131700732</v>
      </c>
      <c r="O18" s="237">
        <v>74105.267461181371</v>
      </c>
      <c r="P18" s="237">
        <v>83412.198996194318</v>
      </c>
      <c r="Q18" s="238">
        <v>93381.648900137341</v>
      </c>
      <c r="R18" s="238">
        <v>115774.16441130002</v>
      </c>
      <c r="S18" s="238">
        <v>131296.02542213182</v>
      </c>
      <c r="T18" s="41" t="s">
        <v>134</v>
      </c>
    </row>
    <row r="19" spans="2:20" ht="25.15" customHeight="1">
      <c r="B19" s="129" t="s">
        <v>192</v>
      </c>
      <c r="C19" s="181" t="s">
        <v>193</v>
      </c>
      <c r="D19" s="237">
        <v>51861.2</v>
      </c>
      <c r="E19" s="237">
        <v>53890</v>
      </c>
      <c r="F19" s="239">
        <v>56391.4</v>
      </c>
      <c r="G19" s="239">
        <v>61878.400000000001</v>
      </c>
      <c r="H19" s="239">
        <v>66834.8</v>
      </c>
      <c r="I19" s="239">
        <v>70207.600000000006</v>
      </c>
      <c r="J19" s="239">
        <v>74286.5</v>
      </c>
      <c r="K19" s="239">
        <v>73399.600000000006</v>
      </c>
      <c r="L19" s="239">
        <v>77037.5</v>
      </c>
      <c r="M19" s="239">
        <v>80628.3</v>
      </c>
      <c r="N19" s="239">
        <v>69736.600000000006</v>
      </c>
      <c r="O19" s="239">
        <v>75331.899999999994</v>
      </c>
      <c r="P19" s="239">
        <v>82317.2</v>
      </c>
      <c r="Q19" s="238">
        <v>93493.631830722865</v>
      </c>
      <c r="R19" s="238">
        <v>110913.76885540789</v>
      </c>
      <c r="S19" s="238">
        <v>119079.27224832415</v>
      </c>
      <c r="T19" s="41" t="s">
        <v>194</v>
      </c>
    </row>
    <row r="20" spans="2:20" ht="25.15" customHeight="1">
      <c r="B20" s="129" t="s">
        <v>79</v>
      </c>
      <c r="C20" s="179" t="s">
        <v>57</v>
      </c>
      <c r="D20" s="212">
        <v>59138.308694777894</v>
      </c>
      <c r="E20" s="212">
        <v>62168.945387527616</v>
      </c>
      <c r="F20" s="212">
        <v>69963.389468271795</v>
      </c>
      <c r="G20" s="212">
        <v>79017.714270345779</v>
      </c>
      <c r="H20" s="212">
        <v>85251.746166301105</v>
      </c>
      <c r="I20" s="212">
        <v>88842.610595187172</v>
      </c>
      <c r="J20" s="212">
        <v>94447.964852584395</v>
      </c>
      <c r="K20" s="212">
        <v>105788.82041113678</v>
      </c>
      <c r="L20" s="212">
        <v>111528.81835609197</v>
      </c>
      <c r="M20" s="212">
        <v>111278.38299994764</v>
      </c>
      <c r="N20" s="212">
        <v>107524.26012038591</v>
      </c>
      <c r="O20" s="212">
        <v>109299.80931887435</v>
      </c>
      <c r="P20" s="212">
        <v>111907.65133653586</v>
      </c>
      <c r="Q20" s="336">
        <v>115529.55488086978</v>
      </c>
      <c r="R20" s="336">
        <v>137090.13550118194</v>
      </c>
      <c r="S20" s="336">
        <v>141630.60724680082</v>
      </c>
      <c r="T20" s="180" t="s">
        <v>135</v>
      </c>
    </row>
    <row r="21" spans="2:20" ht="25.15" customHeight="1">
      <c r="B21" s="129" t="s">
        <v>80</v>
      </c>
      <c r="C21" s="178" t="s">
        <v>58</v>
      </c>
      <c r="D21" s="237">
        <v>13221.988260579747</v>
      </c>
      <c r="E21" s="237">
        <v>15699.885751331174</v>
      </c>
      <c r="F21" s="237">
        <v>17732.381430033754</v>
      </c>
      <c r="G21" s="237">
        <v>18988.105313304921</v>
      </c>
      <c r="H21" s="237">
        <v>21127.395504055523</v>
      </c>
      <c r="I21" s="237">
        <v>22060.001579773907</v>
      </c>
      <c r="J21" s="237">
        <v>24033.229979639644</v>
      </c>
      <c r="K21" s="237">
        <v>25523.246889562444</v>
      </c>
      <c r="L21" s="237">
        <v>26356.561786307797</v>
      </c>
      <c r="M21" s="237">
        <v>26388.06118945498</v>
      </c>
      <c r="N21" s="237">
        <v>26353.735620159958</v>
      </c>
      <c r="O21" s="237">
        <v>27071.7893905565</v>
      </c>
      <c r="P21" s="237">
        <v>29483.022214680343</v>
      </c>
      <c r="Q21" s="238">
        <v>31536.715028654089</v>
      </c>
      <c r="R21" s="238">
        <v>36625.478059364628</v>
      </c>
      <c r="S21" s="238">
        <v>37885.323730173768</v>
      </c>
      <c r="T21" s="41" t="s">
        <v>59</v>
      </c>
    </row>
    <row r="22" spans="2:20" ht="25.15" customHeight="1">
      <c r="B22" s="129" t="s">
        <v>81</v>
      </c>
      <c r="C22" s="178" t="s">
        <v>60</v>
      </c>
      <c r="D22" s="237">
        <v>7564.9040447803363</v>
      </c>
      <c r="E22" s="237">
        <v>9961.4364312148027</v>
      </c>
      <c r="F22" s="237">
        <v>13064.268912849127</v>
      </c>
      <c r="G22" s="237">
        <v>15934.084131285532</v>
      </c>
      <c r="H22" s="237">
        <v>17184.479673230977</v>
      </c>
      <c r="I22" s="237">
        <v>17881.262638347383</v>
      </c>
      <c r="J22" s="237">
        <v>19361.950821668641</v>
      </c>
      <c r="K22" s="237">
        <v>19754.965282369227</v>
      </c>
      <c r="L22" s="237">
        <v>21002.102439081809</v>
      </c>
      <c r="M22" s="237">
        <v>22792.12973591057</v>
      </c>
      <c r="N22" s="237">
        <v>23571.71054243921</v>
      </c>
      <c r="O22" s="237">
        <v>27696.834117389022</v>
      </c>
      <c r="P22" s="237">
        <v>31773.598904921659</v>
      </c>
      <c r="Q22" s="238">
        <v>34000.939837985032</v>
      </c>
      <c r="R22" s="238">
        <v>40025.149971424958</v>
      </c>
      <c r="S22" s="238">
        <v>43864.321271354653</v>
      </c>
      <c r="T22" s="41" t="s">
        <v>136</v>
      </c>
    </row>
    <row r="23" spans="2:20" ht="25.15" customHeight="1">
      <c r="B23" s="129" t="s">
        <v>82</v>
      </c>
      <c r="C23" s="178" t="s">
        <v>61</v>
      </c>
      <c r="D23" s="237">
        <v>6961.7446252799455</v>
      </c>
      <c r="E23" s="237">
        <v>6540.5388042335398</v>
      </c>
      <c r="F23" s="237">
        <v>7584.0036297810038</v>
      </c>
      <c r="G23" s="237">
        <v>7441.4738518144022</v>
      </c>
      <c r="H23" s="237">
        <v>8049.6841441667693</v>
      </c>
      <c r="I23" s="237">
        <v>8675.6894525509288</v>
      </c>
      <c r="J23" s="237">
        <v>9824.4187163920506</v>
      </c>
      <c r="K23" s="237">
        <v>10335.905668593528</v>
      </c>
      <c r="L23" s="237">
        <v>10608.644331107436</v>
      </c>
      <c r="M23" s="237">
        <v>10648.540344362271</v>
      </c>
      <c r="N23" s="237">
        <v>8581.6526910947432</v>
      </c>
      <c r="O23" s="237">
        <v>9260.0680945986296</v>
      </c>
      <c r="P23" s="237">
        <v>10203.767359343085</v>
      </c>
      <c r="Q23" s="238">
        <v>11545.371753528354</v>
      </c>
      <c r="R23" s="238">
        <v>13504.900897049482</v>
      </c>
      <c r="S23" s="238">
        <v>14765.432105856175</v>
      </c>
      <c r="T23" s="41" t="s">
        <v>137</v>
      </c>
    </row>
    <row r="24" spans="2:20" ht="25.15" customHeight="1">
      <c r="B24" s="130" t="s">
        <v>83</v>
      </c>
      <c r="C24" s="182" t="s">
        <v>117</v>
      </c>
      <c r="D24" s="214">
        <v>5000.2804045974244</v>
      </c>
      <c r="E24" s="214">
        <v>5458.2275405627161</v>
      </c>
      <c r="F24" s="214">
        <v>5809.741409884703</v>
      </c>
      <c r="G24" s="214">
        <v>7055.8131170337674</v>
      </c>
      <c r="H24" s="214">
        <v>7991.9406248504474</v>
      </c>
      <c r="I24" s="214">
        <v>8615.9653872623549</v>
      </c>
      <c r="J24" s="214">
        <v>9247.7850204153838</v>
      </c>
      <c r="K24" s="214">
        <v>9888.9355930440288</v>
      </c>
      <c r="L24" s="214">
        <v>10565.984074972916</v>
      </c>
      <c r="M24" s="214">
        <v>11223.031350032561</v>
      </c>
      <c r="N24" s="214">
        <v>11051.098911213578</v>
      </c>
      <c r="O24" s="214">
        <v>11106.083044982533</v>
      </c>
      <c r="P24" s="214">
        <v>11811.802902990728</v>
      </c>
      <c r="Q24" s="337">
        <v>12295.274173235732</v>
      </c>
      <c r="R24" s="337">
        <v>13711.066835163947</v>
      </c>
      <c r="S24" s="337">
        <v>14431.37488570614</v>
      </c>
      <c r="T24" s="180" t="s">
        <v>138</v>
      </c>
    </row>
    <row r="25" spans="2:20" ht="25.15" customHeight="1">
      <c r="B25" s="28"/>
      <c r="C25" s="28" t="s">
        <v>16</v>
      </c>
      <c r="D25" s="34">
        <f>SUM(D8:D24)</f>
        <v>1130161.7314600295</v>
      </c>
      <c r="E25" s="34">
        <f t="shared" ref="E25:R25" si="1">SUM(E8:E24)</f>
        <v>1354715.6260519</v>
      </c>
      <c r="F25" s="34">
        <f t="shared" si="1"/>
        <v>1442534.3744594217</v>
      </c>
      <c r="G25" s="34">
        <f t="shared" si="1"/>
        <v>1504375.5905493856</v>
      </c>
      <c r="H25" s="34">
        <f t="shared" si="1"/>
        <v>1560576.8307252235</v>
      </c>
      <c r="I25" s="34">
        <f t="shared" si="1"/>
        <v>1402796.3653150527</v>
      </c>
      <c r="J25" s="34">
        <f t="shared" si="1"/>
        <v>1401856.4415626549</v>
      </c>
      <c r="K25" s="34">
        <f t="shared" si="1"/>
        <v>1481358.1844129192</v>
      </c>
      <c r="L25" s="34">
        <f t="shared" si="1"/>
        <v>1617956.5726293596</v>
      </c>
      <c r="M25" s="34">
        <f t="shared" si="1"/>
        <v>1593594.0270780909</v>
      </c>
      <c r="N25" s="34">
        <f t="shared" si="1"/>
        <v>1311676.5996643975</v>
      </c>
      <c r="O25" s="34">
        <f t="shared" si="1"/>
        <v>1551415.5735174199</v>
      </c>
      <c r="P25" s="34">
        <f t="shared" si="1"/>
        <v>1878128.9596388109</v>
      </c>
      <c r="Q25" s="34">
        <f t="shared" si="1"/>
        <v>1919330.280703133</v>
      </c>
      <c r="R25" s="34">
        <f t="shared" si="1"/>
        <v>2133572.5117975734</v>
      </c>
      <c r="S25" s="34">
        <f t="shared" ref="S25" si="2">SUM(S8:S24)</f>
        <v>2256377.9912810912</v>
      </c>
      <c r="T25" s="26" t="s">
        <v>20</v>
      </c>
    </row>
    <row r="26" spans="2:20" ht="25.15" customHeight="1" thickBot="1">
      <c r="B26" s="82"/>
      <c r="C26" s="82" t="s">
        <v>181</v>
      </c>
      <c r="D26" s="91">
        <f>D25-D9</f>
        <v>802941.41714361147</v>
      </c>
      <c r="E26" s="91">
        <f t="shared" ref="E26:R26" si="3">E25-E9</f>
        <v>858939.94374520786</v>
      </c>
      <c r="F26" s="91">
        <f t="shared" si="3"/>
        <v>911440.39612149226</v>
      </c>
      <c r="G26" s="91">
        <f t="shared" si="3"/>
        <v>981991.70731073292</v>
      </c>
      <c r="H26" s="91">
        <f t="shared" si="3"/>
        <v>1061207.1311367226</v>
      </c>
      <c r="I26" s="91">
        <f t="shared" si="3"/>
        <v>1119383.8082378865</v>
      </c>
      <c r="J26" s="91">
        <f t="shared" si="3"/>
        <v>1151527.2691343653</v>
      </c>
      <c r="K26" s="91">
        <f t="shared" si="3"/>
        <v>1192875.3632050625</v>
      </c>
      <c r="L26" s="91">
        <f t="shared" si="3"/>
        <v>1216612.1747414831</v>
      </c>
      <c r="M26" s="91">
        <f t="shared" si="3"/>
        <v>1247757.2116067603</v>
      </c>
      <c r="N26" s="91">
        <f t="shared" si="3"/>
        <v>1090079.6308565659</v>
      </c>
      <c r="O26" s="91">
        <f t="shared" si="3"/>
        <v>1185281.0421042757</v>
      </c>
      <c r="P26" s="91">
        <f t="shared" si="3"/>
        <v>1329730.4517041715</v>
      </c>
      <c r="Q26" s="91">
        <f t="shared" si="3"/>
        <v>1468958.3411232871</v>
      </c>
      <c r="R26" s="91">
        <f t="shared" si="3"/>
        <v>1693079.7769614903</v>
      </c>
      <c r="S26" s="91">
        <f t="shared" ref="S26" si="4">S25-S9</f>
        <v>1842793.6643858091</v>
      </c>
      <c r="T26" s="54" t="s">
        <v>195</v>
      </c>
    </row>
    <row r="27" spans="2:20" ht="24.95" customHeight="1">
      <c r="B27" s="450" t="s">
        <v>405</v>
      </c>
      <c r="C27" s="450"/>
      <c r="D27" s="34"/>
      <c r="E27" s="34"/>
      <c r="F27" s="34"/>
      <c r="G27" s="34"/>
      <c r="H27" s="34"/>
      <c r="I27" s="34"/>
      <c r="J27" s="34"/>
      <c r="K27" s="34"/>
      <c r="L27" s="34"/>
      <c r="M27" s="34"/>
      <c r="N27" s="34"/>
      <c r="O27" s="34"/>
      <c r="P27" s="34"/>
      <c r="Q27" s="34"/>
      <c r="R27" s="34"/>
      <c r="S27" s="34"/>
      <c r="T27" s="191" t="s">
        <v>406</v>
      </c>
    </row>
    <row r="28" spans="2:20" ht="24.95" customHeight="1">
      <c r="B28" s="448" t="s">
        <v>196</v>
      </c>
      <c r="C28" s="448"/>
      <c r="D28" s="11"/>
      <c r="E28" s="11"/>
      <c r="F28" s="12"/>
      <c r="G28" s="12"/>
      <c r="N28" s="171"/>
      <c r="O28" s="171"/>
      <c r="P28" s="171"/>
      <c r="Q28" s="171"/>
      <c r="R28" s="171"/>
      <c r="S28" s="171"/>
      <c r="T28" s="191" t="s">
        <v>327</v>
      </c>
    </row>
    <row r="29" spans="2:20" s="107" customFormat="1" ht="24.95" customHeight="1">
      <c r="B29" s="88" t="s">
        <v>197</v>
      </c>
      <c r="C29" s="88"/>
      <c r="D29" s="85"/>
      <c r="E29" s="85"/>
      <c r="F29" s="86"/>
      <c r="G29" s="87"/>
      <c r="H29" s="8"/>
      <c r="I29" s="8"/>
      <c r="J29" s="8"/>
      <c r="K29" s="108"/>
      <c r="L29" s="108"/>
      <c r="M29" s="108"/>
      <c r="N29" s="108"/>
      <c r="O29" s="108"/>
      <c r="P29" s="108"/>
      <c r="Q29" s="108"/>
      <c r="R29" s="108"/>
      <c r="S29" s="108"/>
      <c r="T29" s="88" t="s">
        <v>180</v>
      </c>
    </row>
    <row r="30" spans="2:20" ht="25.15" customHeight="1">
      <c r="C30" s="16"/>
      <c r="D30" s="271"/>
      <c r="E30" s="271"/>
      <c r="F30" s="271"/>
      <c r="G30" s="271"/>
      <c r="H30" s="271"/>
      <c r="I30" s="271"/>
      <c r="J30" s="271"/>
      <c r="K30" s="271"/>
      <c r="L30" s="271"/>
      <c r="M30" s="271"/>
      <c r="N30" s="271"/>
      <c r="O30" s="271"/>
      <c r="P30" s="271"/>
      <c r="Q30" s="271"/>
      <c r="R30" s="271"/>
      <c r="S30" s="271"/>
      <c r="T30" s="15"/>
    </row>
    <row r="31" spans="2:20" ht="25.15" customHeight="1">
      <c r="B31" s="426" t="s">
        <v>411</v>
      </c>
      <c r="C31" s="426"/>
      <c r="D31" s="426"/>
      <c r="E31" s="426"/>
      <c r="F31" s="426"/>
      <c r="G31" s="426"/>
      <c r="H31" s="426"/>
      <c r="I31" s="426"/>
      <c r="J31" s="426"/>
      <c r="K31" s="426"/>
      <c r="L31" s="426"/>
      <c r="M31" s="426"/>
      <c r="N31" s="426"/>
      <c r="O31" s="426"/>
      <c r="P31" s="426"/>
      <c r="Q31" s="426"/>
      <c r="R31" s="426"/>
      <c r="S31" s="426"/>
      <c r="T31" s="426"/>
    </row>
    <row r="32" spans="2:20" ht="25.15" customHeight="1">
      <c r="B32" s="427" t="s">
        <v>412</v>
      </c>
      <c r="C32" s="427"/>
      <c r="D32" s="427"/>
      <c r="E32" s="427"/>
      <c r="F32" s="427"/>
      <c r="G32" s="427"/>
      <c r="H32" s="427"/>
      <c r="I32" s="427"/>
      <c r="J32" s="427"/>
      <c r="K32" s="427"/>
      <c r="L32" s="427"/>
      <c r="M32" s="427"/>
      <c r="N32" s="427"/>
      <c r="O32" s="427"/>
      <c r="P32" s="427"/>
      <c r="Q32" s="427"/>
      <c r="R32" s="427"/>
      <c r="S32" s="427"/>
      <c r="T32" s="427"/>
    </row>
    <row r="33" spans="2:20" ht="25.15" customHeight="1">
      <c r="B33" s="173"/>
      <c r="C33" s="173"/>
      <c r="D33" s="173"/>
      <c r="E33" s="173"/>
      <c r="F33" s="173"/>
      <c r="G33" s="173"/>
      <c r="H33" s="173"/>
      <c r="I33" s="173"/>
      <c r="J33" s="173"/>
      <c r="K33" s="173"/>
      <c r="L33" s="173"/>
      <c r="M33" s="173"/>
      <c r="N33" s="173"/>
      <c r="O33" s="173"/>
      <c r="P33" s="173"/>
      <c r="Q33" s="173"/>
      <c r="R33" s="173"/>
      <c r="S33" s="173"/>
      <c r="T33" s="39" t="s">
        <v>208</v>
      </c>
    </row>
    <row r="34" spans="2:20" ht="25.15" customHeight="1">
      <c r="B34" s="55" t="s">
        <v>67</v>
      </c>
      <c r="C34" s="177" t="s">
        <v>120</v>
      </c>
      <c r="D34" s="55">
        <v>2010</v>
      </c>
      <c r="E34" s="55">
        <v>2011</v>
      </c>
      <c r="F34" s="55">
        <v>2012</v>
      </c>
      <c r="G34" s="55">
        <v>2013</v>
      </c>
      <c r="H34" s="55">
        <v>2014</v>
      </c>
      <c r="I34" s="55">
        <v>2015</v>
      </c>
      <c r="J34" s="55">
        <v>2016</v>
      </c>
      <c r="K34" s="55">
        <v>2017</v>
      </c>
      <c r="L34" s="55">
        <v>2018</v>
      </c>
      <c r="M34" s="55">
        <v>2019</v>
      </c>
      <c r="N34" s="55">
        <v>2020</v>
      </c>
      <c r="O34" s="55">
        <v>2021</v>
      </c>
      <c r="P34" s="55">
        <v>2022</v>
      </c>
      <c r="Q34" s="55">
        <v>2023</v>
      </c>
      <c r="R34" s="55" t="s">
        <v>368</v>
      </c>
      <c r="S34" s="55" t="s">
        <v>404</v>
      </c>
      <c r="T34" s="55" t="s">
        <v>121</v>
      </c>
    </row>
    <row r="35" spans="2:20" ht="25.15" customHeight="1">
      <c r="B35" s="184"/>
      <c r="C35" s="67" t="s">
        <v>104</v>
      </c>
      <c r="D35" s="183">
        <f>D7/D$25*100</f>
        <v>85.573347007193334</v>
      </c>
      <c r="E35" s="183">
        <f t="shared" ref="E35:R35" si="5">E7/E$25*100</f>
        <v>87.341112855319921</v>
      </c>
      <c r="F35" s="183">
        <f t="shared" si="5"/>
        <v>87.222523015459132</v>
      </c>
      <c r="G35" s="183">
        <f t="shared" si="5"/>
        <v>85.904667014612798</v>
      </c>
      <c r="H35" s="183">
        <f t="shared" si="5"/>
        <v>84.852653800938185</v>
      </c>
      <c r="I35" s="183">
        <f t="shared" si="5"/>
        <v>82.120617874887586</v>
      </c>
      <c r="J35" s="183">
        <f t="shared" si="5"/>
        <v>81.175500286642873</v>
      </c>
      <c r="K35" s="183">
        <f t="shared" si="5"/>
        <v>81.197878469135716</v>
      </c>
      <c r="L35" s="183">
        <f t="shared" si="5"/>
        <v>82.429815894917652</v>
      </c>
      <c r="M35" s="183">
        <f t="shared" si="5"/>
        <v>81.852103945054438</v>
      </c>
      <c r="N35" s="183">
        <f t="shared" si="5"/>
        <v>79.992565125474542</v>
      </c>
      <c r="O35" s="183">
        <f t="shared" si="5"/>
        <v>82.57094230344758</v>
      </c>
      <c r="P35" s="183">
        <f t="shared" si="5"/>
        <v>84.255158729442215</v>
      </c>
      <c r="Q35" s="183">
        <f t="shared" si="5"/>
        <v>83.479359474070378</v>
      </c>
      <c r="R35" s="183">
        <f t="shared" si="5"/>
        <v>82.464844330372372</v>
      </c>
      <c r="S35" s="183">
        <f t="shared" ref="S35" si="6">S7/S$25*100</f>
        <v>82.289676399636249</v>
      </c>
      <c r="T35" s="25" t="s">
        <v>44</v>
      </c>
    </row>
    <row r="36" spans="2:20" ht="25.15" customHeight="1">
      <c r="B36" s="129" t="s">
        <v>68</v>
      </c>
      <c r="C36" s="178" t="s">
        <v>45</v>
      </c>
      <c r="D36" s="335">
        <f t="shared" ref="D36:R36" si="7">D8/D$25*100</f>
        <v>0.73232515976480483</v>
      </c>
      <c r="E36" s="335">
        <f t="shared" si="7"/>
        <v>0.65018164313607874</v>
      </c>
      <c r="F36" s="335">
        <f t="shared" si="7"/>
        <v>0.62773029579915895</v>
      </c>
      <c r="G36" s="335">
        <f t="shared" si="7"/>
        <v>0.63129112514878583</v>
      </c>
      <c r="H36" s="335">
        <f t="shared" si="7"/>
        <v>0.62561917293851188</v>
      </c>
      <c r="I36" s="335">
        <f t="shared" si="7"/>
        <v>0.71628366360277107</v>
      </c>
      <c r="J36" s="335">
        <f t="shared" si="7"/>
        <v>0.7408281088935289</v>
      </c>
      <c r="K36" s="335">
        <f t="shared" si="7"/>
        <v>0.75371170682968269</v>
      </c>
      <c r="L36" s="335">
        <f t="shared" si="7"/>
        <v>0.70562121085682106</v>
      </c>
      <c r="M36" s="335">
        <f t="shared" si="7"/>
        <v>0.73460048485075236</v>
      </c>
      <c r="N36" s="335">
        <f t="shared" si="7"/>
        <v>0.96297292996472794</v>
      </c>
      <c r="O36" s="335">
        <f t="shared" si="7"/>
        <v>0.89036615809688424</v>
      </c>
      <c r="P36" s="335">
        <f t="shared" si="7"/>
        <v>0.74090739592400867</v>
      </c>
      <c r="Q36" s="335">
        <f t="shared" si="7"/>
        <v>0.76407141791298139</v>
      </c>
      <c r="R36" s="335">
        <f t="shared" si="7"/>
        <v>0.70700118194138872</v>
      </c>
      <c r="S36" s="335">
        <f t="shared" ref="S36" si="8">S8/S$25*100</f>
        <v>0.69504363256169699</v>
      </c>
      <c r="T36" s="41" t="s">
        <v>127</v>
      </c>
    </row>
    <row r="37" spans="2:20" ht="25.15" customHeight="1">
      <c r="B37" s="129" t="s">
        <v>69</v>
      </c>
      <c r="C37" s="178" t="s">
        <v>46</v>
      </c>
      <c r="D37" s="335">
        <f t="shared" ref="D37:R37" si="9">D9/D$25*100</f>
        <v>28.953405977893958</v>
      </c>
      <c r="E37" s="335">
        <f t="shared" si="9"/>
        <v>36.596291706736295</v>
      </c>
      <c r="F37" s="335">
        <f t="shared" si="9"/>
        <v>36.816729482578374</v>
      </c>
      <c r="G37" s="335">
        <f t="shared" si="9"/>
        <v>34.724299338563611</v>
      </c>
      <c r="H37" s="335">
        <f t="shared" si="9"/>
        <v>31.99904610633212</v>
      </c>
      <c r="I37" s="335">
        <f t="shared" si="9"/>
        <v>20.20339972961898</v>
      </c>
      <c r="J37" s="335">
        <f t="shared" si="9"/>
        <v>17.856976292754105</v>
      </c>
      <c r="K37" s="335">
        <f t="shared" si="9"/>
        <v>19.474211182907535</v>
      </c>
      <c r="L37" s="335">
        <f t="shared" si="9"/>
        <v>24.805634754191647</v>
      </c>
      <c r="M37" s="335">
        <f t="shared" si="9"/>
        <v>21.701688735959575</v>
      </c>
      <c r="N37" s="335">
        <f t="shared" si="9"/>
        <v>16.89417718243422</v>
      </c>
      <c r="O37" s="335">
        <f t="shared" si="9"/>
        <v>23.600029396574389</v>
      </c>
      <c r="P37" s="335">
        <f t="shared" si="9"/>
        <v>29.1991934377128</v>
      </c>
      <c r="Q37" s="335">
        <f t="shared" si="9"/>
        <v>23.465056749631191</v>
      </c>
      <c r="R37" s="335">
        <f t="shared" si="9"/>
        <v>20.645782245523968</v>
      </c>
      <c r="S37" s="335">
        <f t="shared" ref="S37" si="10">S9/S$25*100</f>
        <v>18.329567496821024</v>
      </c>
      <c r="T37" s="41" t="s">
        <v>128</v>
      </c>
    </row>
    <row r="38" spans="2:20" ht="25.15" customHeight="1">
      <c r="B38" s="129" t="s">
        <v>70</v>
      </c>
      <c r="C38" s="178" t="s">
        <v>13</v>
      </c>
      <c r="D38" s="335">
        <f t="shared" ref="D38:R38" si="11">D10/D$25*100</f>
        <v>8.0988301225546877</v>
      </c>
      <c r="E38" s="335">
        <f t="shared" si="11"/>
        <v>7.856323476031883</v>
      </c>
      <c r="F38" s="335">
        <f t="shared" si="11"/>
        <v>7.832353675527651</v>
      </c>
      <c r="G38" s="335">
        <f t="shared" si="11"/>
        <v>7.6905090051994671</v>
      </c>
      <c r="H38" s="335">
        <f t="shared" si="11"/>
        <v>7.8781943551677021</v>
      </c>
      <c r="I38" s="335">
        <f t="shared" si="11"/>
        <v>8.885025395113999</v>
      </c>
      <c r="J38" s="335">
        <f t="shared" si="11"/>
        <v>9.0412592174635922</v>
      </c>
      <c r="K38" s="335">
        <f t="shared" si="11"/>
        <v>9.1350534071554002</v>
      </c>
      <c r="L38" s="335">
        <f t="shared" si="11"/>
        <v>8.7230350531469405</v>
      </c>
      <c r="M38" s="335">
        <f t="shared" si="11"/>
        <v>8.8428827865728898</v>
      </c>
      <c r="N38" s="335">
        <f t="shared" si="11"/>
        <v>8.9920738781163188</v>
      </c>
      <c r="O38" s="335">
        <f t="shared" si="11"/>
        <v>8.7723445547756835</v>
      </c>
      <c r="P38" s="335">
        <f t="shared" si="11"/>
        <v>8.544362723335718</v>
      </c>
      <c r="Q38" s="335">
        <f t="shared" si="11"/>
        <v>9.4585947811255409</v>
      </c>
      <c r="R38" s="335">
        <f t="shared" si="11"/>
        <v>9.3854709846477427</v>
      </c>
      <c r="S38" s="335">
        <f t="shared" ref="S38" si="12">S10/S$25*100</f>
        <v>9.2283847288120491</v>
      </c>
      <c r="T38" s="41" t="s">
        <v>47</v>
      </c>
    </row>
    <row r="39" spans="2:20" ht="25.15" customHeight="1">
      <c r="B39" s="129" t="s">
        <v>71</v>
      </c>
      <c r="C39" s="178" t="s">
        <v>48</v>
      </c>
      <c r="D39" s="335">
        <f t="shared" ref="D39:R39" si="13">D11/D$25*100</f>
        <v>2.5113324168136759</v>
      </c>
      <c r="E39" s="335">
        <f t="shared" si="13"/>
        <v>2.4459419083234231</v>
      </c>
      <c r="F39" s="335">
        <f t="shared" si="13"/>
        <v>2.5880346302244415</v>
      </c>
      <c r="G39" s="335">
        <f t="shared" si="13"/>
        <v>2.56201945159936</v>
      </c>
      <c r="H39" s="335">
        <f t="shared" si="13"/>
        <v>2.6801607098931162</v>
      </c>
      <c r="I39" s="335">
        <f t="shared" si="13"/>
        <v>3.5468271278303565</v>
      </c>
      <c r="J39" s="335">
        <f t="shared" si="13"/>
        <v>3.6993435324969424</v>
      </c>
      <c r="K39" s="335">
        <f t="shared" si="13"/>
        <v>3.9528075984643931</v>
      </c>
      <c r="L39" s="335">
        <f t="shared" si="13"/>
        <v>3.80895126276695</v>
      </c>
      <c r="M39" s="335">
        <f t="shared" si="13"/>
        <v>4.0243232425769593</v>
      </c>
      <c r="N39" s="335">
        <f t="shared" si="13"/>
        <v>4.8180910941327353</v>
      </c>
      <c r="O39" s="335">
        <f t="shared" si="13"/>
        <v>4.6783119937326703</v>
      </c>
      <c r="P39" s="335">
        <f t="shared" si="13"/>
        <v>4.1912526230948206</v>
      </c>
      <c r="Q39" s="335">
        <f t="shared" si="13"/>
        <v>4.4620317795224604</v>
      </c>
      <c r="R39" s="335">
        <f t="shared" si="13"/>
        <v>4.1989490330973291</v>
      </c>
      <c r="S39" s="335">
        <f t="shared" ref="S39" si="14">S11/S$25*100</f>
        <v>4.1533837655714043</v>
      </c>
      <c r="T39" s="41" t="s">
        <v>129</v>
      </c>
    </row>
    <row r="40" spans="2:20" ht="25.15" customHeight="1">
      <c r="B40" s="129" t="s">
        <v>72</v>
      </c>
      <c r="C40" s="178" t="s">
        <v>14</v>
      </c>
      <c r="D40" s="335">
        <f t="shared" ref="D40:R40" si="15">D12/D$25*100</f>
        <v>10.695682664167242</v>
      </c>
      <c r="E40" s="335">
        <f t="shared" si="15"/>
        <v>8.8523939119950192</v>
      </c>
      <c r="F40" s="335">
        <f t="shared" si="15"/>
        <v>8.1193167889286233</v>
      </c>
      <c r="G40" s="335">
        <f t="shared" si="15"/>
        <v>8.0126042458934243</v>
      </c>
      <c r="H40" s="335">
        <f t="shared" si="15"/>
        <v>8.1828380079444223</v>
      </c>
      <c r="I40" s="335">
        <f t="shared" si="15"/>
        <v>9.5234820091853187</v>
      </c>
      <c r="J40" s="335">
        <f t="shared" si="15"/>
        <v>9.2774081157187567</v>
      </c>
      <c r="K40" s="335">
        <f t="shared" si="15"/>
        <v>8.8501600237441505</v>
      </c>
      <c r="L40" s="335">
        <f t="shared" si="15"/>
        <v>8.4064354010586406</v>
      </c>
      <c r="M40" s="335">
        <f t="shared" si="15"/>
        <v>8.8980574742728979</v>
      </c>
      <c r="N40" s="335">
        <f t="shared" si="15"/>
        <v>9.6172579490277563</v>
      </c>
      <c r="O40" s="335">
        <f t="shared" si="15"/>
        <v>8.3304409940198116</v>
      </c>
      <c r="P40" s="335">
        <f t="shared" si="15"/>
        <v>7.3984795574876445</v>
      </c>
      <c r="Q40" s="335">
        <f t="shared" si="15"/>
        <v>8.0150208918311012</v>
      </c>
      <c r="R40" s="335">
        <f t="shared" si="15"/>
        <v>8.6775581609353605</v>
      </c>
      <c r="S40" s="335">
        <f t="shared" ref="S40" si="16">S12/S$25*100</f>
        <v>9.2231603249059955</v>
      </c>
      <c r="T40" s="41" t="s">
        <v>49</v>
      </c>
    </row>
    <row r="41" spans="2:20" ht="25.15" customHeight="1">
      <c r="B41" s="129" t="s">
        <v>73</v>
      </c>
      <c r="C41" s="178" t="s">
        <v>50</v>
      </c>
      <c r="D41" s="335">
        <f t="shared" ref="D41:R41" si="17">D13/D$25*100</f>
        <v>12.694546361131581</v>
      </c>
      <c r="E41" s="335">
        <f t="shared" si="17"/>
        <v>10.868726932088684</v>
      </c>
      <c r="F41" s="335">
        <f t="shared" si="17"/>
        <v>10.731833131741924</v>
      </c>
      <c r="G41" s="335">
        <f t="shared" si="17"/>
        <v>11.275264222956798</v>
      </c>
      <c r="H41" s="335">
        <f t="shared" si="17"/>
        <v>11.24908137652192</v>
      </c>
      <c r="I41" s="335">
        <f t="shared" si="17"/>
        <v>13.041839289404903</v>
      </c>
      <c r="J41" s="335">
        <f t="shared" si="17"/>
        <v>13.778813076827975</v>
      </c>
      <c r="K41" s="335">
        <f t="shared" si="17"/>
        <v>13.187454037139892</v>
      </c>
      <c r="L41" s="335">
        <f t="shared" si="17"/>
        <v>12.216239062044124</v>
      </c>
      <c r="M41" s="335">
        <f t="shared" si="17"/>
        <v>12.954512735207837</v>
      </c>
      <c r="N41" s="335">
        <f t="shared" si="17"/>
        <v>13.517726861386178</v>
      </c>
      <c r="O41" s="335">
        <f t="shared" si="17"/>
        <v>12.757809074373858</v>
      </c>
      <c r="P41" s="335">
        <f t="shared" si="17"/>
        <v>11.480623993528459</v>
      </c>
      <c r="Q41" s="335">
        <f t="shared" si="17"/>
        <v>12.219306690909274</v>
      </c>
      <c r="R41" s="335">
        <f t="shared" si="17"/>
        <v>12.206303226883195</v>
      </c>
      <c r="S41" s="335">
        <f t="shared" ref="S41" si="18">S13/S$25*100</f>
        <v>12.889326689958262</v>
      </c>
      <c r="T41" s="41" t="s">
        <v>130</v>
      </c>
    </row>
    <row r="42" spans="2:20" ht="25.15" customHeight="1">
      <c r="B42" s="129" t="s">
        <v>74</v>
      </c>
      <c r="C42" s="178" t="s">
        <v>51</v>
      </c>
      <c r="D42" s="335">
        <f t="shared" ref="D42:R42" si="19">D14/D$25*100</f>
        <v>5.6354240597735679</v>
      </c>
      <c r="E42" s="335">
        <f t="shared" si="19"/>
        <v>5.4841337013227607</v>
      </c>
      <c r="F42" s="335">
        <f t="shared" si="19"/>
        <v>5.4141517104535133</v>
      </c>
      <c r="G42" s="335">
        <f t="shared" si="19"/>
        <v>5.4473090730747034</v>
      </c>
      <c r="H42" s="335">
        <f t="shared" si="19"/>
        <v>5.6671081153934768</v>
      </c>
      <c r="I42" s="335">
        <f t="shared" si="19"/>
        <v>6.6914184711013052</v>
      </c>
      <c r="J42" s="335">
        <f t="shared" si="19"/>
        <v>5.9322563273129427</v>
      </c>
      <c r="K42" s="335">
        <f t="shared" si="19"/>
        <v>5.7443303694887744</v>
      </c>
      <c r="L42" s="335">
        <f t="shared" si="19"/>
        <v>5.3966078899669432</v>
      </c>
      <c r="M42" s="335">
        <f t="shared" si="19"/>
        <v>5.6651518477858813</v>
      </c>
      <c r="N42" s="335">
        <f t="shared" si="19"/>
        <v>5.1086810475870248</v>
      </c>
      <c r="O42" s="335">
        <f t="shared" si="19"/>
        <v>4.6993003347517739</v>
      </c>
      <c r="P42" s="335">
        <f t="shared" si="19"/>
        <v>5.2903496480853285</v>
      </c>
      <c r="Q42" s="335">
        <f t="shared" si="19"/>
        <v>6.3209655001455465</v>
      </c>
      <c r="R42" s="335">
        <f t="shared" si="19"/>
        <v>6.7276693119086319</v>
      </c>
      <c r="S42" s="335">
        <f t="shared" ref="S42" si="20">S14/S$25*100</f>
        <v>7.2109881927994</v>
      </c>
      <c r="T42" s="41" t="s">
        <v>131</v>
      </c>
    </row>
    <row r="43" spans="2:20" ht="25.15" customHeight="1">
      <c r="B43" s="129" t="s">
        <v>75</v>
      </c>
      <c r="C43" s="178" t="s">
        <v>52</v>
      </c>
      <c r="D43" s="335">
        <f t="shared" ref="D43:R43" si="21">D15/D$25*100</f>
        <v>1.6514480030431198</v>
      </c>
      <c r="E43" s="335">
        <f t="shared" si="21"/>
        <v>1.6081010527082238</v>
      </c>
      <c r="F43" s="335">
        <f t="shared" si="21"/>
        <v>1.6749820428579576</v>
      </c>
      <c r="G43" s="335">
        <f t="shared" si="21"/>
        <v>1.8863354150886529</v>
      </c>
      <c r="H43" s="335">
        <f t="shared" si="21"/>
        <v>2.0372424122646007</v>
      </c>
      <c r="I43" s="335">
        <f t="shared" si="21"/>
        <v>2.2992897103299441</v>
      </c>
      <c r="J43" s="335">
        <f t="shared" si="21"/>
        <v>2.2471212250825872</v>
      </c>
      <c r="K43" s="335">
        <f t="shared" si="21"/>
        <v>2.1637713923719448</v>
      </c>
      <c r="L43" s="335">
        <f t="shared" si="21"/>
        <v>1.9994421957931126</v>
      </c>
      <c r="M43" s="335">
        <f t="shared" si="21"/>
        <v>2.0540778676857676</v>
      </c>
      <c r="N43" s="335">
        <f t="shared" si="21"/>
        <v>1.5135383632108668</v>
      </c>
      <c r="O43" s="335">
        <f t="shared" si="21"/>
        <v>2.0208832685716684</v>
      </c>
      <c r="P43" s="335">
        <f t="shared" si="21"/>
        <v>2.0995992411693285</v>
      </c>
      <c r="Q43" s="335">
        <f t="shared" si="21"/>
        <v>2.2911185844009685</v>
      </c>
      <c r="R43" s="335">
        <f t="shared" si="21"/>
        <v>2.3417759538630118</v>
      </c>
      <c r="S43" s="335">
        <f t="shared" ref="S43" si="22">S15/S$25*100</f>
        <v>2.4917099210441909</v>
      </c>
      <c r="T43" s="41" t="s">
        <v>132</v>
      </c>
    </row>
    <row r="44" spans="2:20" ht="25.15" customHeight="1">
      <c r="B44" s="129" t="s">
        <v>76</v>
      </c>
      <c r="C44" s="178" t="s">
        <v>53</v>
      </c>
      <c r="D44" s="335">
        <f t="shared" ref="D44:R44" si="23">D16/D$25*100</f>
        <v>2.817507933917379</v>
      </c>
      <c r="E44" s="335">
        <f t="shared" si="23"/>
        <v>2.3697809261306872</v>
      </c>
      <c r="F44" s="335">
        <f t="shared" si="23"/>
        <v>2.2660725603190457</v>
      </c>
      <c r="G44" s="335">
        <f t="shared" si="23"/>
        <v>2.2385654624368123</v>
      </c>
      <c r="H44" s="335">
        <f t="shared" si="23"/>
        <v>2.3774887073855342</v>
      </c>
      <c r="I44" s="335">
        <f t="shared" si="23"/>
        <v>2.778477840686679</v>
      </c>
      <c r="J44" s="335">
        <f t="shared" si="23"/>
        <v>2.9444696720072012</v>
      </c>
      <c r="K44" s="335">
        <f t="shared" si="23"/>
        <v>2.9427099121703058</v>
      </c>
      <c r="L44" s="335">
        <f t="shared" si="23"/>
        <v>2.7514384537142353</v>
      </c>
      <c r="M44" s="335">
        <f t="shared" si="23"/>
        <v>2.9243853883475728</v>
      </c>
      <c r="N44" s="335">
        <f t="shared" si="23"/>
        <v>3.5252866489564409</v>
      </c>
      <c r="O44" s="335">
        <f t="shared" si="23"/>
        <v>3.0620317356342195</v>
      </c>
      <c r="P44" s="335">
        <f t="shared" si="23"/>
        <v>2.6813431920726822</v>
      </c>
      <c r="Q44" s="335">
        <f t="shared" si="23"/>
        <v>2.7305674880479089</v>
      </c>
      <c r="R44" s="335">
        <f t="shared" si="23"/>
        <v>2.7239618892883808</v>
      </c>
      <c r="S44" s="335">
        <f t="shared" ref="S44" si="24">S16/S$25*100</f>
        <v>2.6943411123375816</v>
      </c>
      <c r="T44" s="41" t="s">
        <v>133</v>
      </c>
    </row>
    <row r="45" spans="2:20" ht="25.15" customHeight="1">
      <c r="B45" s="129" t="s">
        <v>77</v>
      </c>
      <c r="C45" s="179" t="s">
        <v>54</v>
      </c>
      <c r="D45" s="183">
        <f t="shared" ref="D45:R45" si="25">D17/D$25*100</f>
        <v>8.7514839162076559</v>
      </c>
      <c r="E45" s="183">
        <f t="shared" si="25"/>
        <v>7.6669042054134193</v>
      </c>
      <c r="F45" s="183">
        <f t="shared" si="25"/>
        <v>7.5246988033240898</v>
      </c>
      <c r="G45" s="183">
        <f t="shared" si="25"/>
        <v>8.3737879185766957</v>
      </c>
      <c r="H45" s="183">
        <f t="shared" si="25"/>
        <v>9.1723961065489288</v>
      </c>
      <c r="I45" s="183">
        <f t="shared" si="25"/>
        <v>10.931932132214733</v>
      </c>
      <c r="J45" s="183">
        <f t="shared" si="25"/>
        <v>11.427469118882742</v>
      </c>
      <c r="K45" s="183">
        <f t="shared" si="25"/>
        <v>10.993223100939648</v>
      </c>
      <c r="L45" s="183">
        <f t="shared" si="25"/>
        <v>10.023949274276783</v>
      </c>
      <c r="M45" s="183">
        <f t="shared" si="25"/>
        <v>10.460780499260975</v>
      </c>
      <c r="N45" s="183">
        <f t="shared" si="25"/>
        <v>10.967450547448351</v>
      </c>
      <c r="O45" s="183">
        <f t="shared" si="25"/>
        <v>9.6680235533364485</v>
      </c>
      <c r="P45" s="183">
        <f t="shared" si="25"/>
        <v>9.1574632524200243</v>
      </c>
      <c r="Q45" s="183">
        <f t="shared" si="25"/>
        <v>9.8607743038806568</v>
      </c>
      <c r="R45" s="183">
        <f t="shared" si="25"/>
        <v>10.46714173982248</v>
      </c>
      <c r="S45" s="183">
        <f t="shared" ref="S45" si="26">S17/S$25*100</f>
        <v>10.793841400326839</v>
      </c>
      <c r="T45" s="180" t="s">
        <v>55</v>
      </c>
    </row>
    <row r="46" spans="2:20" ht="25.15" customHeight="1">
      <c r="B46" s="129" t="s">
        <v>78</v>
      </c>
      <c r="C46" s="178" t="s">
        <v>56</v>
      </c>
      <c r="D46" s="335">
        <f t="shared" ref="D46:R46" si="27">D18/D$25*100</f>
        <v>4.7387341852578899</v>
      </c>
      <c r="E46" s="335">
        <f t="shared" si="27"/>
        <v>4.2542610001953429</v>
      </c>
      <c r="F46" s="335">
        <f t="shared" si="27"/>
        <v>4.5814888440532675</v>
      </c>
      <c r="G46" s="335">
        <f t="shared" si="27"/>
        <v>4.5072118515874617</v>
      </c>
      <c r="H46" s="335">
        <f t="shared" si="27"/>
        <v>4.9023800335856196</v>
      </c>
      <c r="I46" s="335">
        <f t="shared" si="27"/>
        <v>5.9640256254354744</v>
      </c>
      <c r="J46" s="335">
        <f t="shared" si="27"/>
        <v>6.5615071074824947</v>
      </c>
      <c r="K46" s="335">
        <f t="shared" si="27"/>
        <v>6.2845180610147864</v>
      </c>
      <c r="L46" s="335">
        <f t="shared" si="27"/>
        <v>5.2722553453874408</v>
      </c>
      <c r="M46" s="335">
        <f t="shared" si="27"/>
        <v>5.2385706135794985</v>
      </c>
      <c r="N46" s="335">
        <f t="shared" si="27"/>
        <v>5.2656770082940012</v>
      </c>
      <c r="O46" s="335">
        <f t="shared" si="27"/>
        <v>4.7766226358787609</v>
      </c>
      <c r="P46" s="335">
        <f t="shared" si="27"/>
        <v>4.441239168807428</v>
      </c>
      <c r="Q46" s="335">
        <f t="shared" si="27"/>
        <v>4.8653246311483</v>
      </c>
      <c r="R46" s="335">
        <f t="shared" si="27"/>
        <v>5.4263055870436849</v>
      </c>
      <c r="S46" s="335">
        <f t="shared" ref="S46" si="28">S18/S$25*100</f>
        <v>5.8188843327436723</v>
      </c>
      <c r="T46" s="41" t="s">
        <v>134</v>
      </c>
    </row>
    <row r="47" spans="2:20" ht="25.15" customHeight="1">
      <c r="B47" s="129" t="s">
        <v>192</v>
      </c>
      <c r="C47" s="181" t="s">
        <v>193</v>
      </c>
      <c r="D47" s="335">
        <f t="shared" ref="D47:R47" si="29">D19/D$25*100</f>
        <v>4.5888299485244231</v>
      </c>
      <c r="E47" s="335">
        <f t="shared" si="29"/>
        <v>3.9779566252626539</v>
      </c>
      <c r="F47" s="335">
        <f t="shared" si="29"/>
        <v>3.9091893405404794</v>
      </c>
      <c r="G47" s="335">
        <f t="shared" si="29"/>
        <v>4.1132281319057107</v>
      </c>
      <c r="H47" s="335">
        <f t="shared" si="29"/>
        <v>4.2826984666266554</v>
      </c>
      <c r="I47" s="335">
        <f t="shared" si="29"/>
        <v>5.0048319011884628</v>
      </c>
      <c r="J47" s="335">
        <f t="shared" si="29"/>
        <v>5.2991517389036318</v>
      </c>
      <c r="K47" s="335">
        <f t="shared" si="29"/>
        <v>4.9548853729180422</v>
      </c>
      <c r="L47" s="335">
        <f t="shared" si="29"/>
        <v>4.7614071541367444</v>
      </c>
      <c r="M47" s="335">
        <f t="shared" si="29"/>
        <v>5.0595257405573202</v>
      </c>
      <c r="N47" s="335">
        <f t="shared" si="29"/>
        <v>5.3166001450237541</v>
      </c>
      <c r="O47" s="335">
        <f t="shared" si="29"/>
        <v>4.8556880107375138</v>
      </c>
      <c r="P47" s="335">
        <f t="shared" si="29"/>
        <v>4.3829365165547891</v>
      </c>
      <c r="Q47" s="335">
        <f t="shared" si="29"/>
        <v>4.8711591105868521</v>
      </c>
      <c r="R47" s="335">
        <f t="shared" si="29"/>
        <v>5.1985000857534036</v>
      </c>
      <c r="S47" s="335">
        <f t="shared" ref="S47" si="30">S19/S$25*100</f>
        <v>5.2774523022499071</v>
      </c>
      <c r="T47" s="41" t="s">
        <v>194</v>
      </c>
    </row>
    <row r="48" spans="2:20" ht="25.15" customHeight="1">
      <c r="B48" s="129" t="s">
        <v>79</v>
      </c>
      <c r="C48" s="179" t="s">
        <v>57</v>
      </c>
      <c r="D48" s="183">
        <f t="shared" ref="D48:R48" si="31">D20/D$25*100</f>
        <v>5.2327297101432109</v>
      </c>
      <c r="E48" s="183">
        <f t="shared" si="31"/>
        <v>4.5890771606960037</v>
      </c>
      <c r="F48" s="183">
        <f t="shared" si="31"/>
        <v>4.8500327414721065</v>
      </c>
      <c r="G48" s="183">
        <f t="shared" si="31"/>
        <v>5.2525256835288827</v>
      </c>
      <c r="H48" s="183">
        <f t="shared" si="31"/>
        <v>5.46283556745382</v>
      </c>
      <c r="I48" s="183">
        <f t="shared" si="31"/>
        <v>6.3332506978113035</v>
      </c>
      <c r="J48" s="183">
        <f t="shared" si="31"/>
        <v>6.7373492785968061</v>
      </c>
      <c r="K48" s="183">
        <f t="shared" si="31"/>
        <v>7.1413397194725201</v>
      </c>
      <c r="L48" s="183">
        <f t="shared" si="31"/>
        <v>6.8931898570581058</v>
      </c>
      <c r="M48" s="183">
        <f t="shared" si="31"/>
        <v>6.9828564307548495</v>
      </c>
      <c r="N48" s="183">
        <f t="shared" si="31"/>
        <v>8.1974672833148681</v>
      </c>
      <c r="O48" s="183">
        <f t="shared" si="31"/>
        <v>7.0451664392581979</v>
      </c>
      <c r="P48" s="183">
        <f t="shared" si="31"/>
        <v>5.9584647136295255</v>
      </c>
      <c r="Q48" s="183">
        <f t="shared" si="31"/>
        <v>6.0192639089998803</v>
      </c>
      <c r="R48" s="183">
        <f t="shared" si="31"/>
        <v>6.4253797207801959</v>
      </c>
      <c r="S48" s="183">
        <f t="shared" ref="S48" si="32">S20/S$25*100</f>
        <v>6.2769007583870291</v>
      </c>
      <c r="T48" s="180" t="s">
        <v>135</v>
      </c>
    </row>
    <row r="49" spans="2:20" ht="25.15" customHeight="1">
      <c r="B49" s="129" t="s">
        <v>80</v>
      </c>
      <c r="C49" s="178" t="s">
        <v>58</v>
      </c>
      <c r="D49" s="335">
        <f t="shared" ref="D49:R49" si="33">D21/D$25*100</f>
        <v>1.1699200116693538</v>
      </c>
      <c r="E49" s="335">
        <f t="shared" si="33"/>
        <v>1.1589063748445831</v>
      </c>
      <c r="F49" s="335">
        <f t="shared" si="33"/>
        <v>1.2292519155170096</v>
      </c>
      <c r="G49" s="335">
        <f t="shared" si="33"/>
        <v>1.2621917978854349</v>
      </c>
      <c r="H49" s="335">
        <f t="shared" si="33"/>
        <v>1.3538196318240419</v>
      </c>
      <c r="I49" s="335">
        <f t="shared" si="33"/>
        <v>1.5725733346065145</v>
      </c>
      <c r="J49" s="335">
        <f t="shared" si="33"/>
        <v>1.7143859575841951</v>
      </c>
      <c r="K49" s="335">
        <f t="shared" si="33"/>
        <v>1.7229625595026246</v>
      </c>
      <c r="L49" s="335">
        <f t="shared" si="33"/>
        <v>1.629003041996081</v>
      </c>
      <c r="M49" s="335">
        <f t="shared" si="33"/>
        <v>1.6558835400405203</v>
      </c>
      <c r="N49" s="335">
        <f t="shared" si="33"/>
        <v>2.0091641207064881</v>
      </c>
      <c r="O49" s="335">
        <f t="shared" si="33"/>
        <v>1.7449734199314795</v>
      </c>
      <c r="P49" s="335">
        <f t="shared" si="33"/>
        <v>1.5698081893348963</v>
      </c>
      <c r="Q49" s="335">
        <f t="shared" si="33"/>
        <v>1.6431103779126977</v>
      </c>
      <c r="R49" s="335">
        <f t="shared" si="33"/>
        <v>1.7166268245791656</v>
      </c>
      <c r="S49" s="335">
        <f t="shared" ref="S49" si="34">S21/S$25*100</f>
        <v>1.6790326743376816</v>
      </c>
      <c r="T49" s="41" t="s">
        <v>59</v>
      </c>
    </row>
    <row r="50" spans="2:20" ht="25.15" customHeight="1">
      <c r="B50" s="129" t="s">
        <v>81</v>
      </c>
      <c r="C50" s="178" t="s">
        <v>60</v>
      </c>
      <c r="D50" s="335">
        <f t="shared" ref="D50:R50" si="35">D22/D$25*100</f>
        <v>0.66936473198463498</v>
      </c>
      <c r="E50" s="335">
        <f t="shared" si="35"/>
        <v>0.73531568099246047</v>
      </c>
      <c r="F50" s="335">
        <f t="shared" si="35"/>
        <v>0.90564697411421191</v>
      </c>
      <c r="G50" s="335">
        <f t="shared" si="35"/>
        <v>1.0591825759062292</v>
      </c>
      <c r="H50" s="335">
        <f t="shared" si="35"/>
        <v>1.1011620405286353</v>
      </c>
      <c r="I50" s="335">
        <f t="shared" si="35"/>
        <v>1.2746869809811239</v>
      </c>
      <c r="J50" s="335">
        <f t="shared" si="35"/>
        <v>1.3811650214401268</v>
      </c>
      <c r="K50" s="335">
        <f t="shared" si="35"/>
        <v>1.3335711437135216</v>
      </c>
      <c r="L50" s="335">
        <f t="shared" si="35"/>
        <v>1.2980634211307078</v>
      </c>
      <c r="M50" s="335">
        <f t="shared" si="35"/>
        <v>1.4302343852091814</v>
      </c>
      <c r="N50" s="335">
        <f t="shared" si="35"/>
        <v>1.7970672457273549</v>
      </c>
      <c r="O50" s="335">
        <f t="shared" si="35"/>
        <v>1.7852620916131361</v>
      </c>
      <c r="P50" s="335">
        <f t="shared" si="35"/>
        <v>1.6917687543155793</v>
      </c>
      <c r="Q50" s="335">
        <f t="shared" si="35"/>
        <v>1.7715002039945429</v>
      </c>
      <c r="R50" s="335">
        <f t="shared" si="35"/>
        <v>1.8759685808711064</v>
      </c>
      <c r="S50" s="335">
        <f t="shared" ref="S50" si="36">S22/S$25*100</f>
        <v>1.9440147635215166</v>
      </c>
      <c r="T50" s="41" t="s">
        <v>136</v>
      </c>
    </row>
    <row r="51" spans="2:20" ht="25.15" customHeight="1">
      <c r="B51" s="129" t="s">
        <v>82</v>
      </c>
      <c r="C51" s="178" t="s">
        <v>61</v>
      </c>
      <c r="D51" s="335">
        <f t="shared" ref="D51:R51" si="37">D23/D$25*100</f>
        <v>0.61599543069700569</v>
      </c>
      <c r="E51" s="335">
        <f t="shared" si="37"/>
        <v>0.48279791555183316</v>
      </c>
      <c r="F51" s="335">
        <f t="shared" si="37"/>
        <v>0.5257416228034808</v>
      </c>
      <c r="G51" s="335">
        <f t="shared" si="37"/>
        <v>0.49465531736637902</v>
      </c>
      <c r="H51" s="335">
        <f t="shared" si="37"/>
        <v>0.51581466453182956</v>
      </c>
      <c r="I51" s="335">
        <f t="shared" si="37"/>
        <v>0.61845679580175306</v>
      </c>
      <c r="J51" s="335">
        <f t="shared" si="37"/>
        <v>0.70081489267479713</v>
      </c>
      <c r="K51" s="335">
        <f t="shared" si="37"/>
        <v>0.6977317017146516</v>
      </c>
      <c r="L51" s="335">
        <f t="shared" si="37"/>
        <v>0.6556816487272713</v>
      </c>
      <c r="M51" s="335">
        <f t="shared" si="37"/>
        <v>0.66820910240776521</v>
      </c>
      <c r="N51" s="335">
        <f t="shared" si="37"/>
        <v>0.6542506509066659</v>
      </c>
      <c r="O51" s="335">
        <f t="shared" si="37"/>
        <v>0.59687863475573488</v>
      </c>
      <c r="P51" s="335">
        <f t="shared" si="37"/>
        <v>0.54329428801872071</v>
      </c>
      <c r="Q51" s="335">
        <f t="shared" si="37"/>
        <v>0.60153126690101455</v>
      </c>
      <c r="R51" s="335">
        <f t="shared" si="37"/>
        <v>0.63297126403598813</v>
      </c>
      <c r="S51" s="335">
        <f t="shared" ref="S51" si="38">S23/S$25*100</f>
        <v>0.65438646197186523</v>
      </c>
      <c r="T51" s="41" t="s">
        <v>137</v>
      </c>
    </row>
    <row r="52" spans="2:20" ht="25.15" customHeight="1">
      <c r="B52" s="130" t="s">
        <v>83</v>
      </c>
      <c r="C52" s="182" t="s">
        <v>117</v>
      </c>
      <c r="D52" s="333">
        <f t="shared" ref="D52:R52" si="39">D24/D$25*100</f>
        <v>0.44243936645577964</v>
      </c>
      <c r="E52" s="333">
        <f t="shared" si="39"/>
        <v>0.40290577857065391</v>
      </c>
      <c r="F52" s="333">
        <f t="shared" si="39"/>
        <v>0.40274543974467558</v>
      </c>
      <c r="G52" s="333">
        <f t="shared" si="39"/>
        <v>0.46901938328160736</v>
      </c>
      <c r="H52" s="333">
        <f t="shared" si="39"/>
        <v>0.51211452505907529</v>
      </c>
      <c r="I52" s="333">
        <f t="shared" si="39"/>
        <v>0.61419929508637583</v>
      </c>
      <c r="J52" s="333">
        <f t="shared" si="39"/>
        <v>0.65968131587759737</v>
      </c>
      <c r="K52" s="333">
        <f t="shared" si="39"/>
        <v>0.667558710452134</v>
      </c>
      <c r="L52" s="333">
        <f t="shared" si="39"/>
        <v>0.65304497374747306</v>
      </c>
      <c r="M52" s="333">
        <f t="shared" si="39"/>
        <v>0.70425912492972698</v>
      </c>
      <c r="N52" s="333">
        <f t="shared" si="39"/>
        <v>0.84251704376224179</v>
      </c>
      <c r="O52" s="333">
        <f t="shared" si="39"/>
        <v>0.7158677039577771</v>
      </c>
      <c r="P52" s="333">
        <f t="shared" si="39"/>
        <v>0.6289133045082429</v>
      </c>
      <c r="Q52" s="333">
        <f t="shared" si="39"/>
        <v>0.64060231304908322</v>
      </c>
      <c r="R52" s="333">
        <f t="shared" si="39"/>
        <v>0.64263420902494306</v>
      </c>
      <c r="S52" s="333">
        <f t="shared" ref="S52" si="40">S24/S$25*100</f>
        <v>0.63958144164987696</v>
      </c>
      <c r="T52" s="180" t="s">
        <v>138</v>
      </c>
    </row>
    <row r="53" spans="2:20" ht="25.15" customHeight="1">
      <c r="B53" s="28"/>
      <c r="C53" s="28" t="s">
        <v>16</v>
      </c>
      <c r="D53" s="183">
        <f t="shared" ref="D53:R53" si="41">D25/D$25*100</f>
        <v>100</v>
      </c>
      <c r="E53" s="183">
        <f t="shared" si="41"/>
        <v>100</v>
      </c>
      <c r="F53" s="183">
        <f t="shared" si="41"/>
        <v>100</v>
      </c>
      <c r="G53" s="183">
        <f t="shared" si="41"/>
        <v>100</v>
      </c>
      <c r="H53" s="183">
        <f t="shared" si="41"/>
        <v>100</v>
      </c>
      <c r="I53" s="183">
        <f t="shared" si="41"/>
        <v>100</v>
      </c>
      <c r="J53" s="183">
        <f t="shared" si="41"/>
        <v>100</v>
      </c>
      <c r="K53" s="183">
        <f t="shared" si="41"/>
        <v>100</v>
      </c>
      <c r="L53" s="183">
        <f t="shared" si="41"/>
        <v>100</v>
      </c>
      <c r="M53" s="183">
        <f t="shared" si="41"/>
        <v>100</v>
      </c>
      <c r="N53" s="183">
        <f t="shared" si="41"/>
        <v>100</v>
      </c>
      <c r="O53" s="183">
        <f t="shared" si="41"/>
        <v>100</v>
      </c>
      <c r="P53" s="183">
        <f t="shared" si="41"/>
        <v>100</v>
      </c>
      <c r="Q53" s="183">
        <f t="shared" si="41"/>
        <v>100</v>
      </c>
      <c r="R53" s="183">
        <f t="shared" si="41"/>
        <v>100</v>
      </c>
      <c r="S53" s="183">
        <f t="shared" ref="S53" si="42">S25/S$25*100</f>
        <v>100</v>
      </c>
      <c r="T53" s="26" t="s">
        <v>20</v>
      </c>
    </row>
    <row r="54" spans="2:20" ht="25.15" customHeight="1" thickBot="1">
      <c r="B54" s="82"/>
      <c r="C54" s="82" t="s">
        <v>181</v>
      </c>
      <c r="D54" s="334">
        <f t="shared" ref="D54:R54" si="43">D26/D$25*100</f>
        <v>71.046594022106049</v>
      </c>
      <c r="E54" s="334">
        <f t="shared" si="43"/>
        <v>63.403708293263705</v>
      </c>
      <c r="F54" s="334">
        <f t="shared" si="43"/>
        <v>63.183270517421619</v>
      </c>
      <c r="G54" s="334">
        <f t="shared" si="43"/>
        <v>65.275700661436389</v>
      </c>
      <c r="H54" s="334">
        <f t="shared" si="43"/>
        <v>68.000953893667884</v>
      </c>
      <c r="I54" s="334">
        <f t="shared" si="43"/>
        <v>79.79660027038102</v>
      </c>
      <c r="J54" s="334">
        <f t="shared" si="43"/>
        <v>82.143023707245888</v>
      </c>
      <c r="K54" s="334">
        <f t="shared" si="43"/>
        <v>80.525788817092462</v>
      </c>
      <c r="L54" s="334">
        <f t="shared" si="43"/>
        <v>75.194365245808342</v>
      </c>
      <c r="M54" s="334">
        <f t="shared" si="43"/>
        <v>78.298311264040422</v>
      </c>
      <c r="N54" s="334">
        <f t="shared" si="43"/>
        <v>83.105822817565794</v>
      </c>
      <c r="O54" s="334">
        <f t="shared" si="43"/>
        <v>76.399970603425615</v>
      </c>
      <c r="P54" s="334">
        <f t="shared" si="43"/>
        <v>70.800806562287192</v>
      </c>
      <c r="Q54" s="334">
        <f t="shared" si="43"/>
        <v>76.534943250368798</v>
      </c>
      <c r="R54" s="334">
        <f t="shared" si="43"/>
        <v>79.354217754476025</v>
      </c>
      <c r="S54" s="334">
        <f t="shared" ref="S54" si="44">S26/S$25*100</f>
        <v>81.670432503178972</v>
      </c>
      <c r="T54" s="54" t="s">
        <v>195</v>
      </c>
    </row>
    <row r="55" spans="2:20" ht="24.95" customHeight="1">
      <c r="B55" s="448" t="s">
        <v>405</v>
      </c>
      <c r="C55" s="448"/>
      <c r="D55" s="34"/>
      <c r="E55" s="34"/>
      <c r="F55" s="34"/>
      <c r="G55" s="34"/>
      <c r="H55" s="34"/>
      <c r="I55" s="34"/>
      <c r="J55" s="34"/>
      <c r="K55" s="34"/>
      <c r="L55" s="34"/>
      <c r="M55" s="34"/>
      <c r="N55" s="34"/>
      <c r="O55" s="34"/>
      <c r="P55" s="34"/>
      <c r="Q55" s="34"/>
      <c r="R55" s="34"/>
      <c r="S55" s="34"/>
      <c r="T55" s="191" t="s">
        <v>406</v>
      </c>
    </row>
    <row r="56" spans="2:20" ht="24.95" customHeight="1">
      <c r="B56" s="448" t="s">
        <v>196</v>
      </c>
      <c r="C56" s="448"/>
      <c r="D56" s="11"/>
      <c r="E56" s="11"/>
      <c r="F56" s="12"/>
      <c r="G56" s="12"/>
      <c r="N56" s="171"/>
      <c r="O56" s="171"/>
      <c r="P56" s="171"/>
      <c r="Q56" s="171"/>
      <c r="R56" s="171"/>
      <c r="S56" s="171"/>
      <c r="T56" s="191" t="s">
        <v>327</v>
      </c>
    </row>
    <row r="57" spans="2:20" s="107" customFormat="1" ht="24.95" customHeight="1">
      <c r="B57" s="88" t="s">
        <v>197</v>
      </c>
      <c r="C57" s="88"/>
      <c r="D57" s="85"/>
      <c r="E57" s="85"/>
      <c r="F57" s="86"/>
      <c r="G57" s="87"/>
      <c r="H57" s="8"/>
      <c r="I57" s="8"/>
      <c r="J57" s="8"/>
      <c r="K57" s="108"/>
      <c r="L57" s="108"/>
      <c r="M57" s="108"/>
      <c r="N57" s="108"/>
      <c r="O57" s="108"/>
      <c r="P57" s="108"/>
      <c r="Q57" s="108"/>
      <c r="R57" s="108"/>
      <c r="S57" s="108"/>
      <c r="T57" s="88" t="s">
        <v>180</v>
      </c>
    </row>
    <row r="58" spans="2:20" ht="25.15" customHeight="1">
      <c r="C58" s="16"/>
      <c r="D58" s="15"/>
      <c r="E58" s="15"/>
      <c r="F58" s="15"/>
      <c r="G58" s="15"/>
      <c r="H58" s="15"/>
      <c r="I58" s="15"/>
      <c r="J58" s="15"/>
      <c r="K58" s="15"/>
      <c r="L58" s="15"/>
      <c r="M58" s="15"/>
      <c r="N58" s="15"/>
      <c r="O58" s="15"/>
      <c r="P58" s="15"/>
      <c r="Q58" s="15"/>
      <c r="R58" s="15"/>
      <c r="S58" s="15"/>
      <c r="T58" s="15"/>
    </row>
    <row r="59" spans="2:20" ht="25.15" customHeight="1">
      <c r="B59" s="426" t="s">
        <v>413</v>
      </c>
      <c r="C59" s="426"/>
      <c r="D59" s="426"/>
      <c r="E59" s="426"/>
      <c r="F59" s="426"/>
      <c r="G59" s="426"/>
      <c r="H59" s="426"/>
      <c r="I59" s="426"/>
      <c r="J59" s="426"/>
      <c r="K59" s="426"/>
      <c r="L59" s="426"/>
      <c r="M59" s="426"/>
      <c r="N59" s="426"/>
      <c r="O59" s="426"/>
      <c r="P59" s="426"/>
      <c r="Q59" s="426"/>
      <c r="R59" s="426"/>
      <c r="S59" s="426"/>
      <c r="T59" s="426"/>
    </row>
    <row r="60" spans="2:20" ht="25.15" customHeight="1">
      <c r="B60" s="427" t="s">
        <v>414</v>
      </c>
      <c r="C60" s="427"/>
      <c r="D60" s="427"/>
      <c r="E60" s="427"/>
      <c r="F60" s="427"/>
      <c r="G60" s="427"/>
      <c r="H60" s="427"/>
      <c r="I60" s="427"/>
      <c r="J60" s="427"/>
      <c r="K60" s="427"/>
      <c r="L60" s="427"/>
      <c r="M60" s="427"/>
      <c r="N60" s="427"/>
      <c r="O60" s="427"/>
      <c r="P60" s="427"/>
      <c r="Q60" s="427"/>
      <c r="R60" s="427"/>
      <c r="S60" s="427"/>
      <c r="T60" s="427"/>
    </row>
    <row r="61" spans="2:20" ht="25.15" customHeight="1">
      <c r="B61" s="173"/>
      <c r="C61" s="173"/>
      <c r="D61" s="173"/>
      <c r="E61" s="173"/>
      <c r="F61" s="173"/>
      <c r="G61" s="173"/>
      <c r="H61" s="173"/>
      <c r="I61" s="173"/>
      <c r="J61" s="173"/>
      <c r="K61" s="173"/>
      <c r="L61" s="173"/>
      <c r="M61" s="173"/>
      <c r="N61" s="173"/>
      <c r="O61" s="173"/>
      <c r="P61" s="173"/>
      <c r="Q61" s="173"/>
      <c r="R61" s="173"/>
      <c r="S61" s="173"/>
      <c r="T61" s="39" t="s">
        <v>208</v>
      </c>
    </row>
    <row r="62" spans="2:20" ht="25.15" customHeight="1">
      <c r="B62" s="55" t="s">
        <v>67</v>
      </c>
      <c r="C62" s="177" t="s">
        <v>120</v>
      </c>
      <c r="D62" s="55">
        <v>2010</v>
      </c>
      <c r="E62" s="55">
        <v>2011</v>
      </c>
      <c r="F62" s="55">
        <v>2012</v>
      </c>
      <c r="G62" s="55">
        <v>2013</v>
      </c>
      <c r="H62" s="55">
        <v>2014</v>
      </c>
      <c r="I62" s="55">
        <v>2015</v>
      </c>
      <c r="J62" s="55">
        <v>2016</v>
      </c>
      <c r="K62" s="55">
        <v>2017</v>
      </c>
      <c r="L62" s="55">
        <v>2018</v>
      </c>
      <c r="M62" s="55">
        <v>2019</v>
      </c>
      <c r="N62" s="55">
        <v>2020</v>
      </c>
      <c r="O62" s="55">
        <v>2021</v>
      </c>
      <c r="P62" s="55">
        <v>2022</v>
      </c>
      <c r="Q62" s="55">
        <v>2023</v>
      </c>
      <c r="R62" s="55" t="s">
        <v>368</v>
      </c>
      <c r="S62" s="55" t="s">
        <v>404</v>
      </c>
      <c r="T62" s="55" t="s">
        <v>121</v>
      </c>
    </row>
    <row r="63" spans="2:20" ht="25.15" customHeight="1">
      <c r="B63" s="72"/>
      <c r="C63" s="66" t="s">
        <v>104</v>
      </c>
      <c r="D63" s="185"/>
      <c r="E63" s="141">
        <f t="shared" ref="E63:S63" si="45">(E7/D7-1)*100</f>
        <v>22.345428154829648</v>
      </c>
      <c r="F63" s="141">
        <f t="shared" si="45"/>
        <v>6.3378693908949124</v>
      </c>
      <c r="G63" s="141">
        <f t="shared" si="45"/>
        <v>2.7112988068774158</v>
      </c>
      <c r="H63" s="141">
        <f t="shared" si="45"/>
        <v>2.4654726207447908</v>
      </c>
      <c r="I63" s="141">
        <f t="shared" si="45"/>
        <v>-13.004606702878807</v>
      </c>
      <c r="J63" s="141">
        <f t="shared" si="45"/>
        <v>-1.2171219646244347</v>
      </c>
      <c r="K63" s="141">
        <f t="shared" si="45"/>
        <v>5.7003068364307907</v>
      </c>
      <c r="L63" s="141">
        <f t="shared" si="45"/>
        <v>10.878266381988787</v>
      </c>
      <c r="M63" s="141">
        <f t="shared" si="45"/>
        <v>-2.1960601334679253</v>
      </c>
      <c r="N63" s="141">
        <f t="shared" si="45"/>
        <v>-19.560594180817169</v>
      </c>
      <c r="O63" s="141">
        <f t="shared" si="45"/>
        <v>22.089690604053413</v>
      </c>
      <c r="P63" s="141">
        <f t="shared" si="45"/>
        <v>23.528316558339533</v>
      </c>
      <c r="Q63" s="141">
        <f t="shared" si="45"/>
        <v>1.2527699169379902</v>
      </c>
      <c r="R63" s="141">
        <f t="shared" si="45"/>
        <v>9.8113998075323394</v>
      </c>
      <c r="S63" s="141">
        <f t="shared" si="45"/>
        <v>5.5312199225666436</v>
      </c>
      <c r="T63" s="25" t="s">
        <v>44</v>
      </c>
    </row>
    <row r="64" spans="2:20" ht="25.15" customHeight="1">
      <c r="B64" s="129" t="s">
        <v>68</v>
      </c>
      <c r="C64" s="178" t="s">
        <v>45</v>
      </c>
      <c r="D64" s="186"/>
      <c r="E64" s="332">
        <f t="shared" ref="E64:S64" si="46">(E8/D8-1)*100</f>
        <v>6.423684702441923</v>
      </c>
      <c r="F64" s="332">
        <f t="shared" si="46"/>
        <v>2.805515751976384</v>
      </c>
      <c r="G64" s="332">
        <f t="shared" si="46"/>
        <v>4.8785566544567116</v>
      </c>
      <c r="H64" s="332">
        <f t="shared" si="46"/>
        <v>2.803817639574735</v>
      </c>
      <c r="I64" s="332">
        <f t="shared" si="46"/>
        <v>2.9163732978806811</v>
      </c>
      <c r="J64" s="332">
        <f t="shared" si="46"/>
        <v>3.3573380457045499</v>
      </c>
      <c r="K64" s="332">
        <f t="shared" si="46"/>
        <v>7.5088826902016237</v>
      </c>
      <c r="L64" s="332">
        <f t="shared" si="46"/>
        <v>2.2523141310316186</v>
      </c>
      <c r="M64" s="332">
        <f t="shared" si="46"/>
        <v>2.5393160308053719</v>
      </c>
      <c r="N64" s="332">
        <f t="shared" si="46"/>
        <v>7.8976400174320505</v>
      </c>
      <c r="O64" s="332">
        <f t="shared" si="46"/>
        <v>9.3593553682752137</v>
      </c>
      <c r="P64" s="332">
        <f t="shared" si="46"/>
        <v>0.73781994235011528</v>
      </c>
      <c r="Q64" s="332">
        <f t="shared" si="46"/>
        <v>5.3887685338583013</v>
      </c>
      <c r="R64" s="332">
        <f t="shared" si="46"/>
        <v>2.8593742866857674</v>
      </c>
      <c r="S64" s="332">
        <f t="shared" si="46"/>
        <v>3.9672069043675373</v>
      </c>
      <c r="T64" s="41" t="s">
        <v>127</v>
      </c>
    </row>
    <row r="65" spans="2:20" ht="25.15" customHeight="1">
      <c r="B65" s="129" t="s">
        <v>69</v>
      </c>
      <c r="C65" s="178" t="s">
        <v>46</v>
      </c>
      <c r="D65" s="186"/>
      <c r="E65" s="332">
        <f t="shared" ref="E65:S65" si="47">(E9/D9-1)*100</f>
        <v>51.511278675468496</v>
      </c>
      <c r="F65" s="332">
        <f t="shared" si="47"/>
        <v>7.1238459835125667</v>
      </c>
      <c r="G65" s="332">
        <f t="shared" si="47"/>
        <v>-1.64002896936154</v>
      </c>
      <c r="H65" s="332">
        <f t="shared" si="47"/>
        <v>-4.405607521325039</v>
      </c>
      <c r="I65" s="332">
        <f t="shared" si="47"/>
        <v>-43.245944375337821</v>
      </c>
      <c r="J65" s="332">
        <f t="shared" si="47"/>
        <v>-11.673224711729635</v>
      </c>
      <c r="K65" s="332">
        <f t="shared" si="47"/>
        <v>15.241391328650211</v>
      </c>
      <c r="L65" s="332">
        <f t="shared" si="47"/>
        <v>39.122460119974001</v>
      </c>
      <c r="M65" s="332">
        <f t="shared" si="47"/>
        <v>-13.830411663564067</v>
      </c>
      <c r="N65" s="332">
        <f t="shared" si="47"/>
        <v>-35.924413221934202</v>
      </c>
      <c r="O65" s="332">
        <f t="shared" si="47"/>
        <v>65.22542405832958</v>
      </c>
      <c r="P65" s="332">
        <f t="shared" si="47"/>
        <v>49.780602724911894</v>
      </c>
      <c r="Q65" s="332">
        <f t="shared" si="47"/>
        <v>-17.875061098174395</v>
      </c>
      <c r="R65" s="332">
        <f t="shared" si="47"/>
        <v>-2.1935657787603202</v>
      </c>
      <c r="S65" s="332">
        <f t="shared" si="47"/>
        <v>-6.1087064127889228</v>
      </c>
      <c r="T65" s="41" t="s">
        <v>128</v>
      </c>
    </row>
    <row r="66" spans="2:20" ht="25.15" customHeight="1">
      <c r="B66" s="129" t="s">
        <v>70</v>
      </c>
      <c r="C66" s="178" t="s">
        <v>13</v>
      </c>
      <c r="D66" s="186"/>
      <c r="E66" s="332">
        <f t="shared" ref="E66:S66" si="48">(E10/D10-1)*100</f>
        <v>16.279889394446421</v>
      </c>
      <c r="F66" s="332">
        <f t="shared" si="48"/>
        <v>6.1575688279613683</v>
      </c>
      <c r="G66" s="332">
        <f t="shared" si="48"/>
        <v>2.3983366783674187</v>
      </c>
      <c r="H66" s="332">
        <f t="shared" si="48"/>
        <v>6.2675045655111727</v>
      </c>
      <c r="I66" s="332">
        <f t="shared" si="48"/>
        <v>1.3774726217812061</v>
      </c>
      <c r="J66" s="332">
        <f t="shared" si="48"/>
        <v>1.6902130104061497</v>
      </c>
      <c r="K66" s="332">
        <f t="shared" si="48"/>
        <v>6.7674104946952252</v>
      </c>
      <c r="L66" s="332">
        <f t="shared" si="48"/>
        <v>4.2949562417198939</v>
      </c>
      <c r="M66" s="332">
        <f t="shared" si="48"/>
        <v>-0.1525257309635597</v>
      </c>
      <c r="N66" s="332">
        <f t="shared" si="48"/>
        <v>-16.302000972509923</v>
      </c>
      <c r="O66" s="332">
        <f t="shared" si="48"/>
        <v>15.387082032031962</v>
      </c>
      <c r="P66" s="332">
        <f t="shared" si="48"/>
        <v>17.912882960748043</v>
      </c>
      <c r="Q66" s="332">
        <f t="shared" si="48"/>
        <v>13.128296952878227</v>
      </c>
      <c r="R66" s="332">
        <f t="shared" si="48"/>
        <v>10.302954071270287</v>
      </c>
      <c r="S66" s="332">
        <f t="shared" si="48"/>
        <v>3.985807334461966</v>
      </c>
      <c r="T66" s="41" t="s">
        <v>47</v>
      </c>
    </row>
    <row r="67" spans="2:20" ht="25.15" customHeight="1">
      <c r="B67" s="129" t="s">
        <v>71</v>
      </c>
      <c r="C67" s="178" t="s">
        <v>48</v>
      </c>
      <c r="D67" s="186"/>
      <c r="E67" s="332">
        <f t="shared" ref="E67:S67" si="49">(E11/D11-1)*100</f>
        <v>16.748007757076543</v>
      </c>
      <c r="F67" s="332">
        <f t="shared" si="49"/>
        <v>12.668360751467178</v>
      </c>
      <c r="G67" s="332">
        <f t="shared" si="49"/>
        <v>3.2386808614114138</v>
      </c>
      <c r="H67" s="332">
        <f t="shared" si="49"/>
        <v>8.5193766191261631</v>
      </c>
      <c r="I67" s="332">
        <f t="shared" si="49"/>
        <v>18.956632744766821</v>
      </c>
      <c r="J67" s="332">
        <f t="shared" si="49"/>
        <v>4.2301952348247296</v>
      </c>
      <c r="K67" s="332">
        <f t="shared" si="49"/>
        <v>12.911337607548878</v>
      </c>
      <c r="L67" s="332">
        <f t="shared" si="49"/>
        <v>5.2462230354004324</v>
      </c>
      <c r="M67" s="332">
        <f t="shared" si="49"/>
        <v>4.0634629547843915</v>
      </c>
      <c r="N67" s="332">
        <f t="shared" si="49"/>
        <v>-1.455763882078287</v>
      </c>
      <c r="O67" s="332">
        <f t="shared" si="49"/>
        <v>14.845914510431491</v>
      </c>
      <c r="P67" s="332">
        <f t="shared" si="49"/>
        <v>8.4555845857903442</v>
      </c>
      <c r="Q67" s="332">
        <f t="shared" si="49"/>
        <v>8.7960496728134885</v>
      </c>
      <c r="R67" s="332">
        <f t="shared" si="49"/>
        <v>4.6081776480405567</v>
      </c>
      <c r="S67" s="332">
        <f t="shared" si="49"/>
        <v>4.60824242985447</v>
      </c>
      <c r="T67" s="41" t="s">
        <v>129</v>
      </c>
    </row>
    <row r="68" spans="2:20" ht="25.15" customHeight="1">
      <c r="B68" s="129" t="s">
        <v>72</v>
      </c>
      <c r="C68" s="178" t="s">
        <v>14</v>
      </c>
      <c r="D68" s="186"/>
      <c r="E68" s="332">
        <f t="shared" ref="E68:S68" si="50">(E12/D12-1)*100</f>
        <v>-0.78901432894147305</v>
      </c>
      <c r="F68" s="332">
        <f t="shared" si="50"/>
        <v>-2.3354875754665883</v>
      </c>
      <c r="G68" s="332">
        <f t="shared" si="50"/>
        <v>2.9163353946335846</v>
      </c>
      <c r="H68" s="332">
        <f t="shared" si="50"/>
        <v>5.939797291722515</v>
      </c>
      <c r="I68" s="332">
        <f t="shared" si="50"/>
        <v>4.6167656307821936</v>
      </c>
      <c r="J68" s="332">
        <f t="shared" si="50"/>
        <v>-2.6491370338833198</v>
      </c>
      <c r="K68" s="332">
        <f t="shared" si="50"/>
        <v>0.80475104690835852</v>
      </c>
      <c r="L68" s="332">
        <f t="shared" si="50"/>
        <v>3.7450861990623752</v>
      </c>
      <c r="M68" s="332">
        <f t="shared" si="50"/>
        <v>4.254343860156462</v>
      </c>
      <c r="N68" s="332">
        <f t="shared" si="50"/>
        <v>-11.037877597469448</v>
      </c>
      <c r="O68" s="332">
        <f t="shared" si="50"/>
        <v>2.4514486926604073</v>
      </c>
      <c r="P68" s="332">
        <f t="shared" si="50"/>
        <v>7.5156656891857132</v>
      </c>
      <c r="Q68" s="332">
        <f t="shared" si="50"/>
        <v>10.709907102782568</v>
      </c>
      <c r="R68" s="332">
        <f t="shared" si="50"/>
        <v>20.35123932268046</v>
      </c>
      <c r="S68" s="332">
        <f t="shared" si="50"/>
        <v>12.405269792112028</v>
      </c>
      <c r="T68" s="41" t="s">
        <v>49</v>
      </c>
    </row>
    <row r="69" spans="2:20" ht="25.15" customHeight="1">
      <c r="B69" s="129" t="s">
        <v>73</v>
      </c>
      <c r="C69" s="178" t="s">
        <v>50</v>
      </c>
      <c r="D69" s="186"/>
      <c r="E69" s="332">
        <f t="shared" ref="E69:S69" si="51">(E13/D13-1)*100</f>
        <v>2.6287488199017828</v>
      </c>
      <c r="F69" s="332">
        <f t="shared" si="51"/>
        <v>5.1412810680960153</v>
      </c>
      <c r="G69" s="332">
        <f t="shared" si="51"/>
        <v>9.5677955315209182</v>
      </c>
      <c r="H69" s="332">
        <f t="shared" si="51"/>
        <v>3.4949615095179798</v>
      </c>
      <c r="I69" s="332">
        <f t="shared" si="51"/>
        <v>4.2152471575234607</v>
      </c>
      <c r="J69" s="332">
        <f t="shared" si="51"/>
        <v>5.5800525796255496</v>
      </c>
      <c r="K69" s="332">
        <f t="shared" si="51"/>
        <v>1.1359807084358797</v>
      </c>
      <c r="L69" s="332">
        <f t="shared" si="51"/>
        <v>1.1773599988425865</v>
      </c>
      <c r="M69" s="332">
        <f t="shared" si="51"/>
        <v>4.4466204215499294</v>
      </c>
      <c r="N69" s="332">
        <f t="shared" si="51"/>
        <v>-14.112163701842418</v>
      </c>
      <c r="O69" s="332">
        <f t="shared" si="51"/>
        <v>11.628170620801148</v>
      </c>
      <c r="P69" s="332">
        <f t="shared" si="51"/>
        <v>8.9398210541947307</v>
      </c>
      <c r="Q69" s="332">
        <f t="shared" si="51"/>
        <v>8.7690605776102437</v>
      </c>
      <c r="R69" s="332">
        <f t="shared" si="51"/>
        <v>11.044047062084484</v>
      </c>
      <c r="S69" s="332">
        <f t="shared" si="51"/>
        <v>11.673602018476515</v>
      </c>
      <c r="T69" s="41" t="s">
        <v>130</v>
      </c>
    </row>
    <row r="70" spans="2:20" ht="25.15" customHeight="1">
      <c r="B70" s="129" t="s">
        <v>74</v>
      </c>
      <c r="C70" s="178" t="s">
        <v>51</v>
      </c>
      <c r="D70" s="186"/>
      <c r="E70" s="332">
        <f t="shared" ref="E70:S70" si="52">(E14/D14-1)*100</f>
        <v>16.651136697455126</v>
      </c>
      <c r="F70" s="332">
        <f t="shared" si="52"/>
        <v>5.1236465641683493</v>
      </c>
      <c r="G70" s="332">
        <f t="shared" si="52"/>
        <v>4.9256585096787209</v>
      </c>
      <c r="H70" s="332">
        <f t="shared" si="52"/>
        <v>7.9215955624454271</v>
      </c>
      <c r="I70" s="332">
        <f t="shared" si="52"/>
        <v>6.1368440595967577</v>
      </c>
      <c r="J70" s="332">
        <f t="shared" si="52"/>
        <v>-11.404711438403192</v>
      </c>
      <c r="K70" s="332">
        <f t="shared" si="52"/>
        <v>2.323654047612389</v>
      </c>
      <c r="L70" s="332">
        <f t="shared" si="52"/>
        <v>2.6096565755618695</v>
      </c>
      <c r="M70" s="332">
        <f t="shared" si="52"/>
        <v>3.3954728927265254</v>
      </c>
      <c r="N70" s="332">
        <f t="shared" si="52"/>
        <v>-25.775665665163238</v>
      </c>
      <c r="O70" s="332">
        <f t="shared" si="52"/>
        <v>8.7992217327212749</v>
      </c>
      <c r="P70" s="332">
        <f t="shared" si="52"/>
        <v>36.285118757173727</v>
      </c>
      <c r="Q70" s="332">
        <f t="shared" si="52"/>
        <v>22.102160781828161</v>
      </c>
      <c r="R70" s="332">
        <f t="shared" si="52"/>
        <v>18.314754965128998</v>
      </c>
      <c r="S70" s="332">
        <f t="shared" si="52"/>
        <v>13.353411631474277</v>
      </c>
      <c r="T70" s="41" t="s">
        <v>131</v>
      </c>
    </row>
    <row r="71" spans="2:20" ht="25.15" customHeight="1">
      <c r="B71" s="129" t="s">
        <v>75</v>
      </c>
      <c r="C71" s="178" t="s">
        <v>52</v>
      </c>
      <c r="D71" s="186"/>
      <c r="E71" s="332">
        <f t="shared" ref="E71:S71" si="53">(E15/D15-1)*100</f>
        <v>16.722874636130648</v>
      </c>
      <c r="F71" s="332">
        <f t="shared" si="53"/>
        <v>10.911058426604425</v>
      </c>
      <c r="G71" s="332">
        <f t="shared" si="53"/>
        <v>17.446173147688238</v>
      </c>
      <c r="H71" s="332">
        <f t="shared" si="53"/>
        <v>12.034728788718008</v>
      </c>
      <c r="I71" s="332">
        <f t="shared" si="53"/>
        <v>1.4519651771496722</v>
      </c>
      <c r="J71" s="332">
        <f t="shared" si="53"/>
        <v>-2.334379031139211</v>
      </c>
      <c r="K71" s="332">
        <f t="shared" si="53"/>
        <v>1.751638753705298</v>
      </c>
      <c r="L71" s="332">
        <f t="shared" si="53"/>
        <v>0.92627808500902464</v>
      </c>
      <c r="M71" s="332">
        <f t="shared" si="53"/>
        <v>1.1856399580314925</v>
      </c>
      <c r="N71" s="332">
        <f t="shared" si="53"/>
        <v>-39.350725839270176</v>
      </c>
      <c r="O71" s="332">
        <f t="shared" si="53"/>
        <v>57.924376452897633</v>
      </c>
      <c r="P71" s="332">
        <f t="shared" si="53"/>
        <v>25.774454228677545</v>
      </c>
      <c r="Q71" s="332">
        <f t="shared" si="53"/>
        <v>11.515559265076414</v>
      </c>
      <c r="R71" s="332">
        <f t="shared" si="53"/>
        <v>13.620178288332173</v>
      </c>
      <c r="S71" s="332">
        <f t="shared" si="53"/>
        <v>12.526960128470122</v>
      </c>
      <c r="T71" s="41" t="s">
        <v>132</v>
      </c>
    </row>
    <row r="72" spans="2:20" ht="25.15" customHeight="1">
      <c r="B72" s="129" t="s">
        <v>76</v>
      </c>
      <c r="C72" s="178" t="s">
        <v>53</v>
      </c>
      <c r="D72" s="186"/>
      <c r="E72" s="332">
        <f t="shared" ref="E72:S72" si="54">(E16/D16-1)*100</f>
        <v>0.82090573778290654</v>
      </c>
      <c r="F72" s="332">
        <f t="shared" si="54"/>
        <v>1.8224735383900459</v>
      </c>
      <c r="G72" s="332">
        <f t="shared" si="54"/>
        <v>3.0210790168098356</v>
      </c>
      <c r="H72" s="332">
        <f t="shared" si="54"/>
        <v>10.173599997100858</v>
      </c>
      <c r="I72" s="332">
        <f t="shared" si="54"/>
        <v>5.0504583909633416</v>
      </c>
      <c r="J72" s="332">
        <f t="shared" si="54"/>
        <v>5.903193788145833</v>
      </c>
      <c r="K72" s="332">
        <f t="shared" si="54"/>
        <v>5.6080214806186524</v>
      </c>
      <c r="L72" s="332">
        <f t="shared" si="54"/>
        <v>2.1219572474374226</v>
      </c>
      <c r="M72" s="332">
        <f t="shared" si="54"/>
        <v>4.6852839547268266</v>
      </c>
      <c r="N72" s="332">
        <f t="shared" si="54"/>
        <v>-0.77778715406728871</v>
      </c>
      <c r="O72" s="332">
        <f t="shared" si="54"/>
        <v>2.7345746572414509</v>
      </c>
      <c r="P72" s="332">
        <f t="shared" si="54"/>
        <v>6.0083266303334826</v>
      </c>
      <c r="Q72" s="332">
        <f t="shared" si="54"/>
        <v>4.069823184855248</v>
      </c>
      <c r="R72" s="332">
        <f t="shared" si="54"/>
        <v>10.893426895806591</v>
      </c>
      <c r="S72" s="332">
        <f t="shared" si="54"/>
        <v>4.6058561682987609</v>
      </c>
      <c r="T72" s="41" t="s">
        <v>133</v>
      </c>
    </row>
    <row r="73" spans="2:20" ht="25.15" customHeight="1">
      <c r="B73" s="129" t="s">
        <v>77</v>
      </c>
      <c r="C73" s="179" t="s">
        <v>54</v>
      </c>
      <c r="D73" s="187"/>
      <c r="E73" s="141">
        <f t="shared" ref="E73:S73" si="55">(E17/D17-1)*100</f>
        <v>5.0136807192325383</v>
      </c>
      <c r="F73" s="141">
        <f t="shared" si="55"/>
        <v>4.5074171349182013</v>
      </c>
      <c r="G73" s="141">
        <f t="shared" si="55"/>
        <v>16.054756276697258</v>
      </c>
      <c r="H73" s="141">
        <f t="shared" si="55"/>
        <v>13.629140234634662</v>
      </c>
      <c r="I73" s="141">
        <f t="shared" si="55"/>
        <v>7.1330829331005763</v>
      </c>
      <c r="J73" s="141">
        <f t="shared" si="55"/>
        <v>4.4628906182264672</v>
      </c>
      <c r="K73" s="141">
        <f t="shared" si="55"/>
        <v>1.6556508267894454</v>
      </c>
      <c r="L73" s="141">
        <f t="shared" si="55"/>
        <v>-0.40888428845142766</v>
      </c>
      <c r="M73" s="141">
        <f t="shared" si="55"/>
        <v>2.7864961371690367</v>
      </c>
      <c r="N73" s="141">
        <f t="shared" si="55"/>
        <v>-13.703998551303531</v>
      </c>
      <c r="O73" s="141">
        <f t="shared" si="55"/>
        <v>4.2637619846843222</v>
      </c>
      <c r="P73" s="141">
        <f t="shared" si="55"/>
        <v>14.666022321661231</v>
      </c>
      <c r="Q73" s="141">
        <f t="shared" si="55"/>
        <v>10.042421838613258</v>
      </c>
      <c r="R73" s="141">
        <f t="shared" si="55"/>
        <v>17.998036002906549</v>
      </c>
      <c r="S73" s="141">
        <f t="shared" si="55"/>
        <v>9.0567057287816546</v>
      </c>
      <c r="T73" s="180" t="s">
        <v>55</v>
      </c>
    </row>
    <row r="74" spans="2:20" ht="25.15" customHeight="1">
      <c r="B74" s="129" t="s">
        <v>78</v>
      </c>
      <c r="C74" s="178" t="s">
        <v>56</v>
      </c>
      <c r="D74" s="186"/>
      <c r="E74" s="332">
        <f t="shared" ref="E74:S74" si="56">(E18/D18-1)*100</f>
        <v>7.6141364769316988</v>
      </c>
      <c r="F74" s="332">
        <f t="shared" si="56"/>
        <v>14.6728307856282</v>
      </c>
      <c r="G74" s="332">
        <f t="shared" si="56"/>
        <v>2.5962401541817615</v>
      </c>
      <c r="H74" s="332">
        <f t="shared" si="56"/>
        <v>12.830855214693425</v>
      </c>
      <c r="I74" s="332">
        <f t="shared" si="56"/>
        <v>9.3558455884534819</v>
      </c>
      <c r="J74" s="332">
        <f t="shared" si="56"/>
        <v>9.9443744004979795</v>
      </c>
      <c r="K74" s="332">
        <f t="shared" si="56"/>
        <v>1.2103472235360568</v>
      </c>
      <c r="L74" s="332">
        <f t="shared" si="56"/>
        <v>-8.3713608775942028</v>
      </c>
      <c r="M74" s="332">
        <f t="shared" si="56"/>
        <v>-2.1350453255347457</v>
      </c>
      <c r="N74" s="332">
        <f t="shared" si="56"/>
        <v>-17.264767540150437</v>
      </c>
      <c r="O74" s="332">
        <f t="shared" si="56"/>
        <v>7.2921855300649652</v>
      </c>
      <c r="P74" s="332">
        <f t="shared" si="56"/>
        <v>12.559068813682117</v>
      </c>
      <c r="Q74" s="332">
        <f t="shared" si="56"/>
        <v>11.952028628807486</v>
      </c>
      <c r="R74" s="332">
        <f t="shared" si="56"/>
        <v>23.979567479162121</v>
      </c>
      <c r="S74" s="332">
        <f t="shared" si="56"/>
        <v>13.407016228325986</v>
      </c>
      <c r="T74" s="41" t="s">
        <v>134</v>
      </c>
    </row>
    <row r="75" spans="2:20" ht="48" customHeight="1">
      <c r="B75" s="129" t="s">
        <v>192</v>
      </c>
      <c r="C75" s="181" t="s">
        <v>193</v>
      </c>
      <c r="D75" s="186"/>
      <c r="E75" s="332">
        <f t="shared" ref="E75:S75" si="57">(E19/D19-1)*100</f>
        <v>3.9119804400977953</v>
      </c>
      <c r="F75" s="332">
        <f t="shared" si="57"/>
        <v>4.6416774911857583</v>
      </c>
      <c r="G75" s="332">
        <f t="shared" si="57"/>
        <v>9.7302070883148915</v>
      </c>
      <c r="H75" s="332">
        <f t="shared" si="57"/>
        <v>8.0099032942028359</v>
      </c>
      <c r="I75" s="332">
        <f t="shared" si="57"/>
        <v>5.0464727956094801</v>
      </c>
      <c r="J75" s="332">
        <f t="shared" si="57"/>
        <v>5.8097698824628674</v>
      </c>
      <c r="K75" s="332">
        <f t="shared" si="57"/>
        <v>-1.193891218458254</v>
      </c>
      <c r="L75" s="332">
        <f t="shared" si="57"/>
        <v>4.9562940397495314</v>
      </c>
      <c r="M75" s="332">
        <f t="shared" si="57"/>
        <v>4.661106603926668</v>
      </c>
      <c r="N75" s="332">
        <f t="shared" si="57"/>
        <v>-13.508532363946646</v>
      </c>
      <c r="O75" s="332">
        <f t="shared" si="57"/>
        <v>8.0234769116934057</v>
      </c>
      <c r="P75" s="332">
        <f t="shared" si="57"/>
        <v>9.2726985513441171</v>
      </c>
      <c r="Q75" s="332">
        <f t="shared" si="57"/>
        <v>13.577274045670729</v>
      </c>
      <c r="R75" s="332">
        <f t="shared" si="57"/>
        <v>18.632431625103063</v>
      </c>
      <c r="S75" s="332">
        <f t="shared" si="57"/>
        <v>7.3620286076124364</v>
      </c>
      <c r="T75" s="41" t="s">
        <v>194</v>
      </c>
    </row>
    <row r="76" spans="2:20" ht="46.5" customHeight="1">
      <c r="B76" s="129" t="s">
        <v>79</v>
      </c>
      <c r="C76" s="179" t="s">
        <v>57</v>
      </c>
      <c r="D76" s="187"/>
      <c r="E76" s="141">
        <f t="shared" ref="E76:S76" si="58">(E20/D20-1)*100</f>
        <v>5.12465905711188</v>
      </c>
      <c r="F76" s="141">
        <f t="shared" si="58"/>
        <v>12.537520191403972</v>
      </c>
      <c r="G76" s="141">
        <f t="shared" si="58"/>
        <v>12.941518229587912</v>
      </c>
      <c r="H76" s="141">
        <f t="shared" si="58"/>
        <v>7.8894105625817446</v>
      </c>
      <c r="I76" s="141">
        <f t="shared" si="58"/>
        <v>4.2120714124510128</v>
      </c>
      <c r="J76" s="141">
        <f t="shared" si="58"/>
        <v>6.3093083598568578</v>
      </c>
      <c r="K76" s="141">
        <f t="shared" si="58"/>
        <v>12.007517129938527</v>
      </c>
      <c r="L76" s="141">
        <f t="shared" si="58"/>
        <v>5.4259022103160914</v>
      </c>
      <c r="M76" s="141">
        <f t="shared" si="58"/>
        <v>-0.22454766385556768</v>
      </c>
      <c r="N76" s="141">
        <f t="shared" si="58"/>
        <v>-3.3736317677832361</v>
      </c>
      <c r="O76" s="141">
        <f t="shared" si="58"/>
        <v>1.6513010147668261</v>
      </c>
      <c r="P76" s="141">
        <f t="shared" si="58"/>
        <v>2.3859529434798077</v>
      </c>
      <c r="Q76" s="141">
        <f t="shared" si="58"/>
        <v>3.2365110884526649</v>
      </c>
      <c r="R76" s="141">
        <f t="shared" si="58"/>
        <v>18.662393915171506</v>
      </c>
      <c r="S76" s="141">
        <f t="shared" si="58"/>
        <v>3.3120338885212819</v>
      </c>
      <c r="T76" s="180" t="s">
        <v>135</v>
      </c>
    </row>
    <row r="77" spans="2:20" ht="25.15" customHeight="1">
      <c r="B77" s="129" t="s">
        <v>80</v>
      </c>
      <c r="C77" s="178" t="s">
        <v>58</v>
      </c>
      <c r="D77" s="186"/>
      <c r="E77" s="332">
        <f t="shared" ref="E77:S77" si="59">(E21/D21-1)*100</f>
        <v>18.740732799915371</v>
      </c>
      <c r="F77" s="332">
        <f t="shared" si="59"/>
        <v>12.945926555741005</v>
      </c>
      <c r="G77" s="332">
        <f t="shared" si="59"/>
        <v>7.0815298454178111</v>
      </c>
      <c r="H77" s="332">
        <f t="shared" si="59"/>
        <v>11.266475277296916</v>
      </c>
      <c r="I77" s="332">
        <f t="shared" si="59"/>
        <v>4.4142027612412704</v>
      </c>
      <c r="J77" s="332">
        <f t="shared" si="59"/>
        <v>8.9448243814947084</v>
      </c>
      <c r="K77" s="332">
        <f t="shared" si="59"/>
        <v>6.1998196296756847</v>
      </c>
      <c r="L77" s="332">
        <f t="shared" si="59"/>
        <v>3.2649251106297461</v>
      </c>
      <c r="M77" s="332">
        <f t="shared" si="59"/>
        <v>0.1195125654194662</v>
      </c>
      <c r="N77" s="332">
        <f t="shared" si="59"/>
        <v>-0.13007992155459336</v>
      </c>
      <c r="O77" s="332">
        <f t="shared" si="59"/>
        <v>2.7246754719936206</v>
      </c>
      <c r="P77" s="332">
        <f t="shared" si="59"/>
        <v>8.906809924300596</v>
      </c>
      <c r="Q77" s="332">
        <f t="shared" si="59"/>
        <v>6.9656794307578096</v>
      </c>
      <c r="R77" s="332">
        <f t="shared" si="59"/>
        <v>16.1359958578023</v>
      </c>
      <c r="S77" s="332">
        <f t="shared" si="59"/>
        <v>3.4398067617495975</v>
      </c>
      <c r="T77" s="41" t="s">
        <v>59</v>
      </c>
    </row>
    <row r="78" spans="2:20" ht="25.15" customHeight="1">
      <c r="B78" s="129" t="s">
        <v>81</v>
      </c>
      <c r="C78" s="178" t="s">
        <v>60</v>
      </c>
      <c r="D78" s="186"/>
      <c r="E78" s="332">
        <f t="shared" ref="E78:S78" si="60">(E22/D22-1)*100</f>
        <v>31.679613809352091</v>
      </c>
      <c r="F78" s="332">
        <f t="shared" si="60"/>
        <v>31.148444333905488</v>
      </c>
      <c r="G78" s="332">
        <f t="shared" si="60"/>
        <v>21.966902530717579</v>
      </c>
      <c r="H78" s="332">
        <f t="shared" si="60"/>
        <v>7.8473009910269953</v>
      </c>
      <c r="I78" s="332">
        <f t="shared" si="60"/>
        <v>4.0547225075532323</v>
      </c>
      <c r="J78" s="332">
        <f t="shared" si="60"/>
        <v>8.2806690627418966</v>
      </c>
      <c r="K78" s="332">
        <f t="shared" si="60"/>
        <v>2.0298288345033333</v>
      </c>
      <c r="L78" s="332">
        <f t="shared" si="60"/>
        <v>6.3130313766008861</v>
      </c>
      <c r="M78" s="332">
        <f t="shared" si="60"/>
        <v>8.5230862101585814</v>
      </c>
      <c r="N78" s="332">
        <f t="shared" si="60"/>
        <v>3.4203947395945011</v>
      </c>
      <c r="O78" s="332">
        <f t="shared" si="60"/>
        <v>17.500314911481784</v>
      </c>
      <c r="P78" s="332">
        <f t="shared" si="60"/>
        <v>14.719244698704049</v>
      </c>
      <c r="Q78" s="332">
        <f t="shared" si="60"/>
        <v>7.0100366651206336</v>
      </c>
      <c r="R78" s="332">
        <f t="shared" si="60"/>
        <v>17.717775338403506</v>
      </c>
      <c r="S78" s="332">
        <f t="shared" si="60"/>
        <v>9.5918973512168826</v>
      </c>
      <c r="T78" s="41" t="s">
        <v>136</v>
      </c>
    </row>
    <row r="79" spans="2:20" ht="25.15" customHeight="1">
      <c r="B79" s="129" t="s">
        <v>82</v>
      </c>
      <c r="C79" s="178" t="s">
        <v>61</v>
      </c>
      <c r="D79" s="186"/>
      <c r="E79" s="332">
        <f t="shared" ref="E79:S79" si="61">(E23/D23-1)*100</f>
        <v>-6.0502911801288306</v>
      </c>
      <c r="F79" s="332">
        <f t="shared" si="61"/>
        <v>15.953805286990331</v>
      </c>
      <c r="G79" s="332">
        <f t="shared" si="61"/>
        <v>-1.8793474386920583</v>
      </c>
      <c r="H79" s="332">
        <f t="shared" si="61"/>
        <v>8.1732504133448245</v>
      </c>
      <c r="I79" s="332">
        <f t="shared" si="61"/>
        <v>7.7767685933092912</v>
      </c>
      <c r="J79" s="332">
        <f t="shared" si="61"/>
        <v>13.240783572576564</v>
      </c>
      <c r="K79" s="332">
        <f t="shared" si="61"/>
        <v>5.2062820912555541</v>
      </c>
      <c r="L79" s="332">
        <f t="shared" si="61"/>
        <v>2.6387495325411736</v>
      </c>
      <c r="M79" s="332">
        <f t="shared" si="61"/>
        <v>0.37607079669783605</v>
      </c>
      <c r="N79" s="332">
        <f t="shared" si="61"/>
        <v>-19.410056086812066</v>
      </c>
      <c r="O79" s="332">
        <f t="shared" si="61"/>
        <v>7.905416682824784</v>
      </c>
      <c r="P79" s="332">
        <f t="shared" si="61"/>
        <v>10.191061827017368</v>
      </c>
      <c r="Q79" s="332">
        <f t="shared" si="61"/>
        <v>13.148128009375171</v>
      </c>
      <c r="R79" s="332">
        <f t="shared" si="61"/>
        <v>16.972421376750212</v>
      </c>
      <c r="S79" s="332">
        <f t="shared" si="61"/>
        <v>9.3338797405176912</v>
      </c>
      <c r="T79" s="41" t="s">
        <v>137</v>
      </c>
    </row>
    <row r="80" spans="2:20" ht="25.15" customHeight="1">
      <c r="B80" s="130" t="s">
        <v>83</v>
      </c>
      <c r="C80" s="182" t="s">
        <v>117</v>
      </c>
      <c r="D80" s="188"/>
      <c r="E80" s="331">
        <f t="shared" ref="E80:S80" si="62">(E24/D24-1)*100</f>
        <v>9.1584291061805203</v>
      </c>
      <c r="F80" s="331">
        <f t="shared" si="62"/>
        <v>6.4400735716808821</v>
      </c>
      <c r="G80" s="331">
        <f t="shared" si="62"/>
        <v>21.447971936048592</v>
      </c>
      <c r="H80" s="331">
        <f t="shared" si="62"/>
        <v>13.267464603855949</v>
      </c>
      <c r="I80" s="331">
        <f t="shared" si="62"/>
        <v>7.8081756572557781</v>
      </c>
      <c r="J80" s="331">
        <f t="shared" si="62"/>
        <v>7.3331264084126602</v>
      </c>
      <c r="K80" s="331">
        <f t="shared" si="62"/>
        <v>6.933017703301303</v>
      </c>
      <c r="L80" s="331">
        <f t="shared" si="62"/>
        <v>6.8465253470265219</v>
      </c>
      <c r="M80" s="331">
        <f t="shared" si="62"/>
        <v>6.218514720422097</v>
      </c>
      <c r="N80" s="331">
        <f t="shared" si="62"/>
        <v>-1.5319607818656267</v>
      </c>
      <c r="O80" s="331">
        <f t="shared" si="62"/>
        <v>0.49754449046839344</v>
      </c>
      <c r="P80" s="331">
        <f t="shared" si="62"/>
        <v>6.3543542322693325</v>
      </c>
      <c r="Q80" s="331">
        <f t="shared" si="62"/>
        <v>4.0931200276173696</v>
      </c>
      <c r="R80" s="331">
        <f t="shared" si="62"/>
        <v>11.514933640195713</v>
      </c>
      <c r="S80" s="331">
        <f t="shared" si="62"/>
        <v>5.2534792456474744</v>
      </c>
      <c r="T80" s="180" t="s">
        <v>138</v>
      </c>
    </row>
    <row r="81" spans="2:20" ht="25.15" customHeight="1">
      <c r="B81" s="28"/>
      <c r="C81" s="28" t="s">
        <v>16</v>
      </c>
      <c r="D81" s="189"/>
      <c r="E81" s="141">
        <f t="shared" ref="E81:S81" si="63">(E25/D25-1)*100</f>
        <v>19.869182289668807</v>
      </c>
      <c r="F81" s="141">
        <f t="shared" si="63"/>
        <v>6.4824489153827214</v>
      </c>
      <c r="G81" s="141">
        <f t="shared" si="63"/>
        <v>4.286983879544537</v>
      </c>
      <c r="H81" s="141">
        <f t="shared" si="63"/>
        <v>3.7358516403017239</v>
      </c>
      <c r="I81" s="141">
        <f t="shared" si="63"/>
        <v>-10.110393945605868</v>
      </c>
      <c r="J81" s="141">
        <f t="shared" si="63"/>
        <v>-6.7003577685109672E-2</v>
      </c>
      <c r="K81" s="141">
        <f t="shared" si="63"/>
        <v>5.6711757704407617</v>
      </c>
      <c r="L81" s="141">
        <f t="shared" si="63"/>
        <v>9.2211586403443633</v>
      </c>
      <c r="M81" s="141">
        <f t="shared" si="63"/>
        <v>-1.5057601646054519</v>
      </c>
      <c r="N81" s="141">
        <f t="shared" si="63"/>
        <v>-17.690667925669789</v>
      </c>
      <c r="O81" s="141">
        <f t="shared" si="63"/>
        <v>18.277292887161465</v>
      </c>
      <c r="P81" s="141">
        <f t="shared" si="63"/>
        <v>21.059050308529258</v>
      </c>
      <c r="Q81" s="141">
        <f t="shared" si="63"/>
        <v>2.1937429191361657</v>
      </c>
      <c r="R81" s="141">
        <f t="shared" si="63"/>
        <v>11.162343096882443</v>
      </c>
      <c r="S81" s="141">
        <f t="shared" si="63"/>
        <v>5.7558615329202922</v>
      </c>
      <c r="T81" s="26" t="s">
        <v>20</v>
      </c>
    </row>
    <row r="82" spans="2:20" ht="25.15" customHeight="1" thickBot="1">
      <c r="B82" s="82"/>
      <c r="C82" s="82" t="s">
        <v>181</v>
      </c>
      <c r="D82" s="190"/>
      <c r="E82" s="330">
        <f t="shared" ref="E82:S82" si="64">(E26/D26-1)*100</f>
        <v>6.9741733837576758</v>
      </c>
      <c r="F82" s="330">
        <f t="shared" si="64"/>
        <v>6.112237853017799</v>
      </c>
      <c r="G82" s="330">
        <f t="shared" si="64"/>
        <v>7.740639046663067</v>
      </c>
      <c r="H82" s="330">
        <f t="shared" si="64"/>
        <v>8.0668118922233809</v>
      </c>
      <c r="I82" s="330">
        <f t="shared" si="64"/>
        <v>5.4821227066998102</v>
      </c>
      <c r="J82" s="330">
        <f t="shared" si="64"/>
        <v>2.8715316998446205</v>
      </c>
      <c r="K82" s="330">
        <f t="shared" si="64"/>
        <v>3.59071775189308</v>
      </c>
      <c r="L82" s="330">
        <f t="shared" si="64"/>
        <v>1.9898819498328502</v>
      </c>
      <c r="M82" s="330">
        <f t="shared" si="64"/>
        <v>2.5599806998393149</v>
      </c>
      <c r="N82" s="330">
        <f t="shared" si="64"/>
        <v>-12.636879938137168</v>
      </c>
      <c r="O82" s="330">
        <f t="shared" si="64"/>
        <v>8.7334363979356446</v>
      </c>
      <c r="P82" s="330">
        <f t="shared" si="64"/>
        <v>12.186933264658407</v>
      </c>
      <c r="Q82" s="330">
        <f t="shared" si="64"/>
        <v>10.470384373064645</v>
      </c>
      <c r="R82" s="330">
        <f t="shared" si="64"/>
        <v>15.257167583583175</v>
      </c>
      <c r="S82" s="330">
        <f t="shared" si="64"/>
        <v>8.8426953922398752</v>
      </c>
      <c r="T82" s="54" t="s">
        <v>195</v>
      </c>
    </row>
    <row r="83" spans="2:20" ht="24.95" customHeight="1">
      <c r="B83" s="449" t="s">
        <v>118</v>
      </c>
      <c r="C83" s="449"/>
      <c r="D83" s="449"/>
      <c r="E83" s="449"/>
      <c r="F83" s="449"/>
      <c r="G83" s="411"/>
      <c r="H83" s="411"/>
      <c r="I83" s="411"/>
      <c r="J83" s="411"/>
      <c r="K83" s="411"/>
      <c r="L83" s="411"/>
      <c r="M83" s="411"/>
      <c r="N83" s="411"/>
      <c r="O83" s="411"/>
      <c r="P83" s="411"/>
      <c r="Q83" s="411"/>
      <c r="R83" s="411"/>
      <c r="S83" s="411"/>
      <c r="T83" s="412" t="s">
        <v>139</v>
      </c>
    </row>
    <row r="84" spans="2:20" ht="24.95" customHeight="1">
      <c r="B84" s="448" t="s">
        <v>405</v>
      </c>
      <c r="C84" s="448"/>
      <c r="D84" s="34"/>
      <c r="E84" s="34"/>
      <c r="F84" s="34"/>
      <c r="G84" s="34"/>
      <c r="H84" s="34"/>
      <c r="I84" s="34"/>
      <c r="J84" s="34"/>
      <c r="K84" s="34"/>
      <c r="L84" s="34"/>
      <c r="M84" s="34"/>
      <c r="N84" s="34"/>
      <c r="O84" s="34"/>
      <c r="P84" s="34"/>
      <c r="Q84" s="34"/>
      <c r="R84" s="34"/>
      <c r="S84" s="34"/>
      <c r="T84" s="191" t="s">
        <v>406</v>
      </c>
    </row>
    <row r="85" spans="2:20" ht="24.95" customHeight="1">
      <c r="B85" s="88" t="s">
        <v>197</v>
      </c>
      <c r="C85" s="88"/>
      <c r="D85" s="85"/>
      <c r="E85" s="85"/>
      <c r="F85" s="86"/>
      <c r="G85" s="87"/>
      <c r="H85" s="8"/>
      <c r="I85" s="8"/>
      <c r="J85" s="8"/>
      <c r="K85" s="108"/>
      <c r="L85" s="108"/>
      <c r="M85" s="108"/>
      <c r="N85" s="108"/>
      <c r="O85" s="108"/>
      <c r="P85" s="108"/>
      <c r="Q85" s="108"/>
      <c r="R85" s="108"/>
      <c r="S85" s="108"/>
      <c r="T85" s="88" t="s">
        <v>180</v>
      </c>
    </row>
    <row r="86" spans="2:20" ht="53.25" customHeight="1"/>
    <row r="87" spans="2:20" ht="25.15" customHeight="1">
      <c r="B87" s="426" t="s">
        <v>415</v>
      </c>
      <c r="C87" s="426"/>
      <c r="D87" s="426"/>
      <c r="E87" s="426"/>
      <c r="F87" s="426"/>
      <c r="G87" s="426"/>
      <c r="H87" s="426"/>
      <c r="I87" s="426"/>
      <c r="J87" s="426"/>
      <c r="K87" s="426"/>
      <c r="L87" s="426"/>
      <c r="M87" s="426"/>
      <c r="N87" s="426"/>
      <c r="O87" s="426"/>
      <c r="P87" s="426"/>
      <c r="Q87" s="426"/>
      <c r="R87" s="426"/>
      <c r="S87" s="426"/>
      <c r="T87" s="426"/>
    </row>
    <row r="88" spans="2:20" ht="25.15" customHeight="1">
      <c r="B88" s="426" t="s">
        <v>416</v>
      </c>
      <c r="C88" s="426"/>
      <c r="D88" s="426"/>
      <c r="E88" s="426"/>
      <c r="F88" s="426"/>
      <c r="G88" s="426"/>
      <c r="H88" s="426"/>
      <c r="I88" s="426"/>
      <c r="J88" s="426"/>
      <c r="K88" s="426"/>
      <c r="L88" s="426"/>
      <c r="M88" s="426"/>
      <c r="N88" s="426"/>
      <c r="O88" s="426"/>
      <c r="P88" s="426"/>
      <c r="Q88" s="426"/>
      <c r="R88" s="426"/>
      <c r="S88" s="426"/>
      <c r="T88" s="426"/>
    </row>
    <row r="89" spans="2:20" ht="25.15" customHeight="1">
      <c r="B89" s="172"/>
      <c r="C89" s="172"/>
      <c r="D89" s="172"/>
      <c r="E89" s="172"/>
      <c r="F89" s="172"/>
      <c r="G89" s="172"/>
      <c r="H89" s="172"/>
      <c r="I89" s="172"/>
      <c r="J89" s="172"/>
      <c r="K89" s="172"/>
      <c r="L89" s="172"/>
      <c r="M89" s="172"/>
      <c r="N89" s="172"/>
      <c r="O89" s="172"/>
      <c r="P89" s="172"/>
      <c r="Q89" s="172"/>
      <c r="R89" s="172"/>
      <c r="S89" s="172"/>
      <c r="T89" s="203" t="s">
        <v>328</v>
      </c>
    </row>
    <row r="90" spans="2:20" ht="25.15" customHeight="1">
      <c r="B90" s="55" t="s">
        <v>67</v>
      </c>
      <c r="C90" s="177" t="s">
        <v>120</v>
      </c>
      <c r="D90" s="55">
        <v>2010</v>
      </c>
      <c r="E90" s="55">
        <v>2011</v>
      </c>
      <c r="F90" s="55">
        <v>2012</v>
      </c>
      <c r="G90" s="55">
        <v>2013</v>
      </c>
      <c r="H90" s="55">
        <v>2014</v>
      </c>
      <c r="I90" s="55">
        <v>2015</v>
      </c>
      <c r="J90" s="55">
        <v>2016</v>
      </c>
      <c r="K90" s="55">
        <v>2017</v>
      </c>
      <c r="L90" s="55">
        <v>2018</v>
      </c>
      <c r="M90" s="55">
        <v>2019</v>
      </c>
      <c r="N90" s="55">
        <v>2020</v>
      </c>
      <c r="O90" s="55">
        <v>2021</v>
      </c>
      <c r="P90" s="55">
        <v>2022</v>
      </c>
      <c r="Q90" s="55">
        <v>2023</v>
      </c>
      <c r="R90" s="55" t="s">
        <v>368</v>
      </c>
      <c r="S90" s="55" t="s">
        <v>404</v>
      </c>
      <c r="T90" s="55" t="s">
        <v>121</v>
      </c>
    </row>
    <row r="91" spans="2:20" ht="25.15" customHeight="1">
      <c r="B91" s="72"/>
      <c r="C91" s="66" t="s">
        <v>104</v>
      </c>
      <c r="D91" s="144">
        <f>D7/3.6725</f>
        <v>263340.29141042766</v>
      </c>
      <c r="E91" s="144">
        <f t="shared" ref="E91:R91" si="65">E7/3.6725</f>
        <v>322184.80703026376</v>
      </c>
      <c r="F91" s="144">
        <f t="shared" si="65"/>
        <v>342604.45929714869</v>
      </c>
      <c r="G91" s="144">
        <f t="shared" si="65"/>
        <v>351893.48991438112</v>
      </c>
      <c r="H91" s="144">
        <f t="shared" si="65"/>
        <v>360569.32756240357</v>
      </c>
      <c r="I91" s="144">
        <f t="shared" si="65"/>
        <v>313678.70462169818</v>
      </c>
      <c r="J91" s="144">
        <f t="shared" si="65"/>
        <v>309860.85220939812</v>
      </c>
      <c r="K91" s="144">
        <f t="shared" si="65"/>
        <v>327523.87155131315</v>
      </c>
      <c r="L91" s="144">
        <f t="shared" si="65"/>
        <v>363152.79076326778</v>
      </c>
      <c r="M91" s="144">
        <f t="shared" si="65"/>
        <v>355177.73710173945</v>
      </c>
      <c r="N91" s="144">
        <f t="shared" si="65"/>
        <v>285702.86132665846</v>
      </c>
      <c r="O91" s="144">
        <f t="shared" si="65"/>
        <v>348813.73944064515</v>
      </c>
      <c r="P91" s="144">
        <f t="shared" si="65"/>
        <v>430883.74025522172</v>
      </c>
      <c r="Q91" s="144">
        <f t="shared" si="65"/>
        <v>436281.72213011642</v>
      </c>
      <c r="R91" s="144">
        <f t="shared" si="65"/>
        <v>479087.0661754894</v>
      </c>
      <c r="S91" s="144">
        <f t="shared" ref="S91" si="66">S7/3.6725</f>
        <v>505586.42542622809</v>
      </c>
      <c r="T91" s="143" t="s">
        <v>44</v>
      </c>
    </row>
    <row r="92" spans="2:20" ht="25.15" customHeight="1">
      <c r="B92" s="129" t="s">
        <v>68</v>
      </c>
      <c r="C92" s="178" t="s">
        <v>45</v>
      </c>
      <c r="D92" s="329">
        <f t="shared" ref="D92:R92" si="67">D8/3.6725</f>
        <v>2253.630689044342</v>
      </c>
      <c r="E92" s="329">
        <f t="shared" si="67"/>
        <v>2398.3968188660201</v>
      </c>
      <c r="F92" s="329">
        <f t="shared" si="67"/>
        <v>2465.6842194142068</v>
      </c>
      <c r="G92" s="329">
        <f t="shared" si="67"/>
        <v>2585.9740209783276</v>
      </c>
      <c r="H92" s="329">
        <f t="shared" si="67"/>
        <v>2658.4800167333378</v>
      </c>
      <c r="I92" s="329">
        <f t="shared" si="67"/>
        <v>2736.0112180708434</v>
      </c>
      <c r="J92" s="329">
        <f t="shared" si="67"/>
        <v>2827.8683636298802</v>
      </c>
      <c r="K92" s="329">
        <f t="shared" si="67"/>
        <v>3040.2096816881722</v>
      </c>
      <c r="L92" s="329">
        <f t="shared" si="67"/>
        <v>3108.6847539618266</v>
      </c>
      <c r="M92" s="329">
        <f t="shared" si="67"/>
        <v>3187.6240842663815</v>
      </c>
      <c r="N92" s="329">
        <f t="shared" si="67"/>
        <v>3439.3711595507052</v>
      </c>
      <c r="O92" s="329">
        <f t="shared" si="67"/>
        <v>3761.2741288070238</v>
      </c>
      <c r="P92" s="329">
        <f t="shared" si="67"/>
        <v>3789.025559415818</v>
      </c>
      <c r="Q92" s="329">
        <f t="shared" si="67"/>
        <v>3993.2073765014661</v>
      </c>
      <c r="R92" s="329">
        <f t="shared" si="67"/>
        <v>4107.3881214391886</v>
      </c>
      <c r="S92" s="329">
        <f t="shared" ref="S92" si="68">S8/3.6725</f>
        <v>4270.3367065820958</v>
      </c>
      <c r="T92" s="41" t="s">
        <v>127</v>
      </c>
    </row>
    <row r="93" spans="2:20" ht="25.15" customHeight="1">
      <c r="B93" s="129" t="s">
        <v>69</v>
      </c>
      <c r="C93" s="178" t="s">
        <v>46</v>
      </c>
      <c r="D93" s="329">
        <f t="shared" ref="D93:R93" si="69">D9/3.6725</f>
        <v>89100.153660018535</v>
      </c>
      <c r="E93" s="329">
        <f t="shared" si="69"/>
        <v>134996.78211210133</v>
      </c>
      <c r="F93" s="329">
        <f t="shared" si="69"/>
        <v>144613.74495246549</v>
      </c>
      <c r="G93" s="329">
        <f t="shared" si="69"/>
        <v>142242.03764156645</v>
      </c>
      <c r="H93" s="329">
        <f t="shared" si="69"/>
        <v>135975.41173274358</v>
      </c>
      <c r="I93" s="329">
        <f t="shared" si="69"/>
        <v>77171.560810664727</v>
      </c>
      <c r="J93" s="329">
        <f t="shared" si="69"/>
        <v>68163.15110368676</v>
      </c>
      <c r="K93" s="329">
        <f t="shared" si="69"/>
        <v>78552.163705338811</v>
      </c>
      <c r="L93" s="329">
        <f t="shared" si="69"/>
        <v>109283.70262433667</v>
      </c>
      <c r="M93" s="329">
        <f t="shared" si="69"/>
        <v>94169.31667020575</v>
      </c>
      <c r="N93" s="329">
        <f t="shared" si="69"/>
        <v>60339.542221329262</v>
      </c>
      <c r="O93" s="329">
        <f t="shared" si="69"/>
        <v>99696.264510046094</v>
      </c>
      <c r="P93" s="329">
        <f t="shared" si="69"/>
        <v>149325.66587736947</v>
      </c>
      <c r="Q93" s="329">
        <f t="shared" si="69"/>
        <v>122633.61186653392</v>
      </c>
      <c r="R93" s="329">
        <f t="shared" si="69"/>
        <v>119943.56292337188</v>
      </c>
      <c r="S93" s="329">
        <f t="shared" ref="S93" si="70">S9/3.6725</f>
        <v>112616.56280334434</v>
      </c>
      <c r="T93" s="41" t="s">
        <v>128</v>
      </c>
    </row>
    <row r="94" spans="2:20" ht="25.15" customHeight="1">
      <c r="B94" s="129" t="s">
        <v>70</v>
      </c>
      <c r="C94" s="178" t="s">
        <v>13</v>
      </c>
      <c r="D94" s="329">
        <f t="shared" ref="D94:R94" si="71">D10/3.6725</f>
        <v>24923.043904988564</v>
      </c>
      <c r="E94" s="329">
        <f t="shared" si="71"/>
        <v>28980.487886450024</v>
      </c>
      <c r="F94" s="329">
        <f t="shared" si="71"/>
        <v>30764.981374737188</v>
      </c>
      <c r="G94" s="329">
        <f t="shared" si="71"/>
        <v>31502.829207140414</v>
      </c>
      <c r="H94" s="329">
        <f t="shared" si="71"/>
        <v>33477.270465963127</v>
      </c>
      <c r="I94" s="329">
        <f t="shared" si="71"/>
        <v>33938.410701151413</v>
      </c>
      <c r="J94" s="329">
        <f t="shared" si="71"/>
        <v>34512.04213434735</v>
      </c>
      <c r="K94" s="329">
        <f t="shared" si="71"/>
        <v>36847.613695680811</v>
      </c>
      <c r="L94" s="329">
        <f t="shared" si="71"/>
        <v>38430.202580028286</v>
      </c>
      <c r="M94" s="329">
        <f t="shared" si="71"/>
        <v>38371.586632632323</v>
      </c>
      <c r="N94" s="329">
        <f t="shared" si="71"/>
        <v>32116.250206613116</v>
      </c>
      <c r="O94" s="329">
        <f t="shared" si="71"/>
        <v>37058.003971517312</v>
      </c>
      <c r="P94" s="329">
        <f t="shared" si="71"/>
        <v>43696.160850524575</v>
      </c>
      <c r="Q94" s="329">
        <f t="shared" si="71"/>
        <v>49432.722603988761</v>
      </c>
      <c r="R94" s="329">
        <f t="shared" si="71"/>
        <v>54525.75331005617</v>
      </c>
      <c r="S94" s="329">
        <f t="shared" ref="S94" si="72">S10/3.6725</f>
        <v>56699.044784659032</v>
      </c>
      <c r="T94" s="41" t="s">
        <v>47</v>
      </c>
    </row>
    <row r="95" spans="2:20" ht="25.15" customHeight="1">
      <c r="B95" s="129" t="s">
        <v>71</v>
      </c>
      <c r="C95" s="178" t="s">
        <v>48</v>
      </c>
      <c r="D95" s="329">
        <f t="shared" ref="D95:R95" si="73">D11/3.6725</f>
        <v>7728.2826207157104</v>
      </c>
      <c r="E95" s="329">
        <f t="shared" si="73"/>
        <v>9022.6159935219748</v>
      </c>
      <c r="F95" s="329">
        <f t="shared" si="73"/>
        <v>10165.633536800913</v>
      </c>
      <c r="G95" s="329">
        <f t="shared" si="73"/>
        <v>10494.865964598504</v>
      </c>
      <c r="H95" s="329">
        <f t="shared" si="73"/>
        <v>11388.963121795139</v>
      </c>
      <c r="I95" s="329">
        <f t="shared" si="73"/>
        <v>13547.927034230774</v>
      </c>
      <c r="J95" s="329">
        <f t="shared" si="73"/>
        <v>14121.030798050335</v>
      </c>
      <c r="K95" s="329">
        <f t="shared" si="73"/>
        <v>15944.244758052568</v>
      </c>
      <c r="L95" s="329">
        <f t="shared" si="73"/>
        <v>16780.715399370147</v>
      </c>
      <c r="M95" s="329">
        <f t="shared" si="73"/>
        <v>17462.593553171351</v>
      </c>
      <c r="N95" s="329">
        <f t="shared" si="73"/>
        <v>17208.37942335015</v>
      </c>
      <c r="O95" s="329">
        <f t="shared" si="73"/>
        <v>19763.120721171395</v>
      </c>
      <c r="P95" s="329">
        <f t="shared" si="73"/>
        <v>21434.208110541902</v>
      </c>
      <c r="Q95" s="329">
        <f t="shared" si="73"/>
        <v>23319.571702919384</v>
      </c>
      <c r="R95" s="329">
        <f t="shared" si="73"/>
        <v>24394.178993752106</v>
      </c>
      <c r="S95" s="329">
        <f t="shared" ref="S95" si="74">S11/3.6725</f>
        <v>25518.321900556839</v>
      </c>
      <c r="T95" s="41" t="s">
        <v>129</v>
      </c>
    </row>
    <row r="96" spans="2:20" ht="25.15" customHeight="1">
      <c r="B96" s="129" t="s">
        <v>72</v>
      </c>
      <c r="C96" s="178" t="s">
        <v>14</v>
      </c>
      <c r="D96" s="329">
        <f t="shared" ref="D96:R96" si="75">D12/3.6725</f>
        <v>32914.503033035457</v>
      </c>
      <c r="E96" s="329">
        <f t="shared" si="75"/>
        <v>32654.802887804934</v>
      </c>
      <c r="F96" s="329">
        <f t="shared" si="75"/>
        <v>31892.154023567145</v>
      </c>
      <c r="G96" s="329">
        <f t="shared" si="75"/>
        <v>32822.236199467494</v>
      </c>
      <c r="H96" s="329">
        <f t="shared" si="75"/>
        <v>34771.81049632623</v>
      </c>
      <c r="I96" s="329">
        <f t="shared" si="75"/>
        <v>36377.143492521333</v>
      </c>
      <c r="J96" s="329">
        <f t="shared" si="75"/>
        <v>35413.463112392077</v>
      </c>
      <c r="K96" s="329">
        <f t="shared" si="75"/>
        <v>35698.453327535557</v>
      </c>
      <c r="L96" s="329">
        <f t="shared" si="75"/>
        <v>37035.391176383811</v>
      </c>
      <c r="M96" s="329">
        <f t="shared" si="75"/>
        <v>38611.004066981222</v>
      </c>
      <c r="N96" s="329">
        <f t="shared" si="75"/>
        <v>34349.168698913891</v>
      </c>
      <c r="O96" s="329">
        <f t="shared" si="75"/>
        <v>35191.220945923131</v>
      </c>
      <c r="P96" s="329">
        <f t="shared" si="75"/>
        <v>37836.075464161418</v>
      </c>
      <c r="Q96" s="329">
        <f t="shared" si="75"/>
        <v>41888.283997711813</v>
      </c>
      <c r="R96" s="329">
        <f t="shared" si="75"/>
        <v>50413.068922250211</v>
      </c>
      <c r="S96" s="329">
        <f t="shared" ref="S96" si="76">S12/3.6725</f>
        <v>56666.946132538731</v>
      </c>
      <c r="T96" s="41" t="s">
        <v>49</v>
      </c>
    </row>
    <row r="97" spans="2:20" ht="25.15" customHeight="1">
      <c r="B97" s="129" t="s">
        <v>73</v>
      </c>
      <c r="C97" s="178" t="s">
        <v>50</v>
      </c>
      <c r="D97" s="329">
        <f t="shared" ref="D97:R97" si="77">D13/3.6725</f>
        <v>39065.73313981235</v>
      </c>
      <c r="E97" s="329">
        <f t="shared" si="77"/>
        <v>40092.673138711143</v>
      </c>
      <c r="F97" s="329">
        <f t="shared" si="77"/>
        <v>42153.950152485311</v>
      </c>
      <c r="G97" s="329">
        <f t="shared" si="77"/>
        <v>46187.153911534362</v>
      </c>
      <c r="H97" s="329">
        <f t="shared" si="77"/>
        <v>47801.377163084311</v>
      </c>
      <c r="I97" s="329">
        <f t="shared" si="77"/>
        <v>49816.323355208289</v>
      </c>
      <c r="J97" s="329">
        <f t="shared" si="77"/>
        <v>52596.10039166519</v>
      </c>
      <c r="K97" s="329">
        <f t="shared" si="77"/>
        <v>53193.581945504084</v>
      </c>
      <c r="L97" s="329">
        <f t="shared" si="77"/>
        <v>53819.861901281998</v>
      </c>
      <c r="M97" s="329">
        <f t="shared" si="77"/>
        <v>56213.026871434369</v>
      </c>
      <c r="N97" s="329">
        <f t="shared" si="77"/>
        <v>48280.152497576884</v>
      </c>
      <c r="O97" s="329">
        <f t="shared" si="77"/>
        <v>53894.251005978113</v>
      </c>
      <c r="P97" s="329">
        <f t="shared" si="77"/>
        <v>58712.300604411103</v>
      </c>
      <c r="Q97" s="329">
        <f t="shared" si="77"/>
        <v>63860.817810920533</v>
      </c>
      <c r="R97" s="329">
        <f t="shared" si="77"/>
        <v>70913.636584190623</v>
      </c>
      <c r="S97" s="329">
        <f t="shared" ref="S97" si="78">S13/3.6725</f>
        <v>79191.812295857802</v>
      </c>
      <c r="T97" s="41" t="s">
        <v>130</v>
      </c>
    </row>
    <row r="98" spans="2:20" ht="25.15" customHeight="1">
      <c r="B98" s="129" t="s">
        <v>74</v>
      </c>
      <c r="C98" s="178" t="s">
        <v>51</v>
      </c>
      <c r="D98" s="329">
        <f t="shared" ref="D98:R98" si="79">D14/3.6725</f>
        <v>17342.248095044804</v>
      </c>
      <c r="E98" s="329">
        <f t="shared" si="79"/>
        <v>20229.929531762522</v>
      </c>
      <c r="F98" s="329">
        <f t="shared" si="79"/>
        <v>21266.439621150352</v>
      </c>
      <c r="G98" s="329">
        <f t="shared" si="79"/>
        <v>22313.951814055232</v>
      </c>
      <c r="H98" s="329">
        <f t="shared" si="79"/>
        <v>24081.572830763638</v>
      </c>
      <c r="I98" s="329">
        <f t="shared" si="79"/>
        <v>25559.421402485827</v>
      </c>
      <c r="J98" s="329">
        <f t="shared" si="79"/>
        <v>22644.443146206853</v>
      </c>
      <c r="K98" s="329">
        <f t="shared" si="79"/>
        <v>23170.621665932973</v>
      </c>
      <c r="L98" s="329">
        <f t="shared" si="79"/>
        <v>23775.295317836557</v>
      </c>
      <c r="M98" s="329">
        <f t="shared" si="79"/>
        <v>24582.579025519375</v>
      </c>
      <c r="N98" s="329">
        <f t="shared" si="79"/>
        <v>18246.255644026962</v>
      </c>
      <c r="O98" s="329">
        <f t="shared" si="79"/>
        <v>19851.784136064063</v>
      </c>
      <c r="P98" s="329">
        <f t="shared" si="79"/>
        <v>27055.027585252683</v>
      </c>
      <c r="Q98" s="329">
        <f t="shared" si="79"/>
        <v>33034.773281713191</v>
      </c>
      <c r="R98" s="329">
        <f t="shared" si="79"/>
        <v>39085.011061544872</v>
      </c>
      <c r="S98" s="329">
        <f t="shared" ref="S98" si="80">S14/3.6725</f>
        <v>44304.19347480021</v>
      </c>
      <c r="T98" s="41" t="s">
        <v>131</v>
      </c>
    </row>
    <row r="99" spans="2:20" ht="25.15" customHeight="1">
      <c r="B99" s="129" t="s">
        <v>75</v>
      </c>
      <c r="C99" s="178" t="s">
        <v>52</v>
      </c>
      <c r="D99" s="329">
        <f t="shared" ref="D99:R99" si="81">D15/3.6725</f>
        <v>5082.1057441400153</v>
      </c>
      <c r="E99" s="329">
        <f t="shared" si="81"/>
        <v>5931.9799166081439</v>
      </c>
      <c r="F99" s="329">
        <f t="shared" si="81"/>
        <v>6579.2217111636992</v>
      </c>
      <c r="G99" s="329">
        <f t="shared" si="81"/>
        <v>7727.0441226636149</v>
      </c>
      <c r="H99" s="329">
        <f t="shared" si="81"/>
        <v>8656.9729262107558</v>
      </c>
      <c r="I99" s="329">
        <f t="shared" si="81"/>
        <v>8782.6691584946111</v>
      </c>
      <c r="J99" s="329">
        <f t="shared" si="81"/>
        <v>8577.6483712843819</v>
      </c>
      <c r="K99" s="329">
        <f t="shared" si="81"/>
        <v>8727.8977843123703</v>
      </c>
      <c r="L99" s="329">
        <f t="shared" si="81"/>
        <v>8808.7423887704444</v>
      </c>
      <c r="M99" s="329">
        <f t="shared" si="81"/>
        <v>8913.1823583317655</v>
      </c>
      <c r="N99" s="329">
        <f t="shared" si="81"/>
        <v>5405.7804049504357</v>
      </c>
      <c r="O99" s="329">
        <f t="shared" si="81"/>
        <v>8537.0449969309011</v>
      </c>
      <c r="P99" s="329">
        <f t="shared" si="81"/>
        <v>10737.421752146462</v>
      </c>
      <c r="Q99" s="329">
        <f t="shared" si="81"/>
        <v>11973.895917556094</v>
      </c>
      <c r="R99" s="329">
        <f t="shared" si="81"/>
        <v>13604.761889586563</v>
      </c>
      <c r="S99" s="329">
        <f t="shared" ref="S99" si="82">S15/3.6725</f>
        <v>15309.024987068369</v>
      </c>
      <c r="T99" s="41" t="s">
        <v>132</v>
      </c>
    </row>
    <row r="100" spans="2:20" ht="25.15" customHeight="1">
      <c r="B100" s="129" t="s">
        <v>76</v>
      </c>
      <c r="C100" s="178" t="s">
        <v>53</v>
      </c>
      <c r="D100" s="329">
        <f t="shared" ref="D100:R100" si="83">D16/3.6725</f>
        <v>8670.4959700433919</v>
      </c>
      <c r="E100" s="329">
        <f t="shared" si="83"/>
        <v>8741.6725689557115</v>
      </c>
      <c r="F100" s="329">
        <f t="shared" si="83"/>
        <v>8900.9872383376314</v>
      </c>
      <c r="G100" s="329">
        <f t="shared" si="83"/>
        <v>9169.8930960839698</v>
      </c>
      <c r="H100" s="329">
        <f t="shared" si="83"/>
        <v>10102.80133984132</v>
      </c>
      <c r="I100" s="329">
        <f t="shared" si="83"/>
        <v>10613.039117831693</v>
      </c>
      <c r="J100" s="329">
        <f t="shared" si="83"/>
        <v>11239.547383769021</v>
      </c>
      <c r="K100" s="329">
        <f t="shared" si="83"/>
        <v>11869.863615375099</v>
      </c>
      <c r="L100" s="329">
        <f t="shared" si="83"/>
        <v>12121.737046622489</v>
      </c>
      <c r="M100" s="329">
        <f t="shared" si="83"/>
        <v>12689.67484750207</v>
      </c>
      <c r="N100" s="329">
        <f t="shared" si="83"/>
        <v>12590.97618664529</v>
      </c>
      <c r="O100" s="329">
        <f t="shared" si="83"/>
        <v>12935.285830544597</v>
      </c>
      <c r="P100" s="329">
        <f t="shared" si="83"/>
        <v>13712.480053810961</v>
      </c>
      <c r="Q100" s="329">
        <f t="shared" si="83"/>
        <v>14270.553746259611</v>
      </c>
      <c r="R100" s="329">
        <f t="shared" si="83"/>
        <v>15825.106086235191</v>
      </c>
      <c r="S100" s="329">
        <f t="shared" ref="S100" si="84">S16/3.6725</f>
        <v>16553.987711047877</v>
      </c>
      <c r="T100" s="41" t="s">
        <v>133</v>
      </c>
    </row>
    <row r="101" spans="2:20" ht="25.15" customHeight="1">
      <c r="B101" s="129" t="s">
        <v>77</v>
      </c>
      <c r="C101" s="179" t="s">
        <v>54</v>
      </c>
      <c r="D101" s="144">
        <f t="shared" ref="D101:R101" si="85">D17/3.6725</f>
        <v>26931.496842983917</v>
      </c>
      <c r="E101" s="144">
        <f t="shared" si="85"/>
        <v>28281.756107601323</v>
      </c>
      <c r="F101" s="144">
        <f t="shared" si="85"/>
        <v>29556.53282845112</v>
      </c>
      <c r="G101" s="144">
        <f t="shared" si="85"/>
        <v>34301.762137900965</v>
      </c>
      <c r="H101" s="144">
        <f t="shared" si="85"/>
        <v>38976.797402626296</v>
      </c>
      <c r="I101" s="144">
        <f t="shared" si="85"/>
        <v>41757.044686022222</v>
      </c>
      <c r="J101" s="144">
        <f t="shared" si="85"/>
        <v>43620.615915763352</v>
      </c>
      <c r="K101" s="144">
        <f t="shared" si="85"/>
        <v>44342.82100382333</v>
      </c>
      <c r="L101" s="144">
        <f t="shared" si="85"/>
        <v>44161.510175682561</v>
      </c>
      <c r="M101" s="144">
        <f t="shared" si="85"/>
        <v>45392.068950843459</v>
      </c>
      <c r="N101" s="144">
        <f t="shared" si="85"/>
        <v>39171.540479413175</v>
      </c>
      <c r="O101" s="144">
        <f t="shared" si="85"/>
        <v>40841.721731189624</v>
      </c>
      <c r="P101" s="144">
        <f t="shared" si="85"/>
        <v>46831.577756836661</v>
      </c>
      <c r="Q101" s="144">
        <f t="shared" si="85"/>
        <v>51534.602348856373</v>
      </c>
      <c r="R101" s="144">
        <f t="shared" si="85"/>
        <v>60809.818633558265</v>
      </c>
      <c r="S101" s="144">
        <f t="shared" ref="S101" si="86">S17/3.6725</f>
        <v>66317.184961405466</v>
      </c>
      <c r="T101" s="180" t="s">
        <v>55</v>
      </c>
    </row>
    <row r="102" spans="2:20" ht="25.15" customHeight="1">
      <c r="B102" s="129" t="s">
        <v>78</v>
      </c>
      <c r="C102" s="178" t="s">
        <v>56</v>
      </c>
      <c r="D102" s="329">
        <f t="shared" ref="D102:R102" si="87">D18/3.6725</f>
        <v>14582.807438365935</v>
      </c>
      <c r="E102" s="329">
        <f t="shared" si="87"/>
        <v>15693.162298891264</v>
      </c>
      <c r="F102" s="329">
        <f t="shared" si="87"/>
        <v>17995.79344792158</v>
      </c>
      <c r="G102" s="329">
        <f t="shared" si="87"/>
        <v>18463.007463480131</v>
      </c>
      <c r="H102" s="329">
        <f t="shared" si="87"/>
        <v>20831.969219397306</v>
      </c>
      <c r="I102" s="329">
        <f t="shared" si="87"/>
        <v>22780.976092598277</v>
      </c>
      <c r="J102" s="329">
        <f t="shared" si="87"/>
        <v>25046.401647334184</v>
      </c>
      <c r="K102" s="329">
        <f t="shared" si="87"/>
        <v>25349.550074268383</v>
      </c>
      <c r="L102" s="329">
        <f t="shared" si="87"/>
        <v>23227.447756704925</v>
      </c>
      <c r="M102" s="329">
        <f t="shared" si="87"/>
        <v>22731.531219134373</v>
      </c>
      <c r="N102" s="329">
        <f t="shared" si="87"/>
        <v>18806.985195834102</v>
      </c>
      <c r="O102" s="329">
        <f t="shared" si="87"/>
        <v>20178.425448926173</v>
      </c>
      <c r="P102" s="329">
        <f t="shared" si="87"/>
        <v>22712.647786574355</v>
      </c>
      <c r="Q102" s="329">
        <f t="shared" si="87"/>
        <v>25427.269952385934</v>
      </c>
      <c r="R102" s="329">
        <f t="shared" si="87"/>
        <v>31524.619308727033</v>
      </c>
      <c r="S102" s="329">
        <f t="shared" ref="S102" si="88">S18/3.6725</f>
        <v>35751.130135366053</v>
      </c>
      <c r="T102" s="41" t="s">
        <v>134</v>
      </c>
    </row>
    <row r="103" spans="2:20" ht="25.15" customHeight="1">
      <c r="B103" s="129" t="s">
        <v>192</v>
      </c>
      <c r="C103" s="181" t="s">
        <v>193</v>
      </c>
      <c r="D103" s="329">
        <f t="shared" ref="D103:R103" si="89">D19/3.6725</f>
        <v>14121.497617426821</v>
      </c>
      <c r="E103" s="329">
        <f t="shared" si="89"/>
        <v>14673.927842069435</v>
      </c>
      <c r="F103" s="329">
        <f t="shared" si="89"/>
        <v>15355.044247787611</v>
      </c>
      <c r="G103" s="329">
        <f t="shared" si="89"/>
        <v>16849.121851599728</v>
      </c>
      <c r="H103" s="329">
        <f t="shared" si="89"/>
        <v>18198.720217835264</v>
      </c>
      <c r="I103" s="329">
        <f t="shared" si="89"/>
        <v>19117.113682777403</v>
      </c>
      <c r="J103" s="329">
        <f t="shared" si="89"/>
        <v>20227.773995915588</v>
      </c>
      <c r="K103" s="329">
        <f t="shared" si="89"/>
        <v>19986.276378488768</v>
      </c>
      <c r="L103" s="329">
        <f t="shared" si="89"/>
        <v>20976.855003403678</v>
      </c>
      <c r="M103" s="329">
        <f t="shared" si="89"/>
        <v>21954.608577263447</v>
      </c>
      <c r="N103" s="329">
        <f t="shared" si="89"/>
        <v>18988.863172226007</v>
      </c>
      <c r="O103" s="329">
        <f t="shared" si="89"/>
        <v>20512.430224642612</v>
      </c>
      <c r="P103" s="329">
        <f t="shared" si="89"/>
        <v>22414.486044928522</v>
      </c>
      <c r="Q103" s="329">
        <f t="shared" si="89"/>
        <v>25457.76224117709</v>
      </c>
      <c r="R103" s="329">
        <f t="shared" si="89"/>
        <v>30201.162384045718</v>
      </c>
      <c r="S103" s="329">
        <f t="shared" ref="S103" si="90">S19/3.6725</f>
        <v>32424.580598590648</v>
      </c>
      <c r="T103" s="41" t="s">
        <v>194</v>
      </c>
    </row>
    <row r="104" spans="2:20" ht="25.15" customHeight="1">
      <c r="B104" s="129" t="s">
        <v>79</v>
      </c>
      <c r="C104" s="179" t="s">
        <v>57</v>
      </c>
      <c r="D104" s="144">
        <f t="shared" ref="D104:R104" si="91">D20/3.6725</f>
        <v>16103.011217094048</v>
      </c>
      <c r="E104" s="144">
        <f t="shared" si="91"/>
        <v>16928.235639898601</v>
      </c>
      <c r="F104" s="144">
        <f t="shared" si="91"/>
        <v>19050.616601299331</v>
      </c>
      <c r="G104" s="144">
        <f t="shared" si="91"/>
        <v>21516.055621605388</v>
      </c>
      <c r="H104" s="144">
        <f t="shared" si="91"/>
        <v>23213.545586467288</v>
      </c>
      <c r="I104" s="144">
        <f t="shared" si="91"/>
        <v>24191.316703931156</v>
      </c>
      <c r="J104" s="144">
        <f t="shared" si="91"/>
        <v>25717.621471091734</v>
      </c>
      <c r="K104" s="144">
        <f t="shared" si="91"/>
        <v>28805.669274645825</v>
      </c>
      <c r="L104" s="144">
        <f t="shared" si="91"/>
        <v>30368.636720515173</v>
      </c>
      <c r="M104" s="144">
        <f t="shared" si="91"/>
        <v>30300.444656214473</v>
      </c>
      <c r="N104" s="144">
        <f t="shared" si="91"/>
        <v>29278.219229512841</v>
      </c>
      <c r="O104" s="144">
        <f t="shared" si="91"/>
        <v>29761.690760755442</v>
      </c>
      <c r="P104" s="144">
        <f t="shared" si="91"/>
        <v>30471.790697491044</v>
      </c>
      <c r="Q104" s="144">
        <f t="shared" si="91"/>
        <v>31458.013582265427</v>
      </c>
      <c r="R104" s="144">
        <f t="shared" si="91"/>
        <v>37328.831994875953</v>
      </c>
      <c r="S104" s="144">
        <f t="shared" ref="S104" si="92">S20/3.6725</f>
        <v>38565.175560735421</v>
      </c>
      <c r="T104" s="180" t="s">
        <v>135</v>
      </c>
    </row>
    <row r="105" spans="2:20" ht="37.700000000000003" customHeight="1">
      <c r="B105" s="129" t="s">
        <v>80</v>
      </c>
      <c r="C105" s="178" t="s">
        <v>58</v>
      </c>
      <c r="D105" s="329">
        <f t="shared" ref="D105:R105" si="93">D21/3.6725</f>
        <v>3600.2690975029946</v>
      </c>
      <c r="E105" s="329">
        <f t="shared" si="93"/>
        <v>4274.9859091439548</v>
      </c>
      <c r="F105" s="329">
        <f t="shared" si="93"/>
        <v>4828.4224452100079</v>
      </c>
      <c r="G105" s="329">
        <f t="shared" si="93"/>
        <v>5170.3486217304071</v>
      </c>
      <c r="H105" s="329">
        <f t="shared" si="93"/>
        <v>5752.8646709477262</v>
      </c>
      <c r="I105" s="329">
        <f t="shared" si="93"/>
        <v>6006.8077821031748</v>
      </c>
      <c r="J105" s="329">
        <f t="shared" si="93"/>
        <v>6544.1061891462614</v>
      </c>
      <c r="K105" s="329">
        <f t="shared" si="93"/>
        <v>6949.8289692477729</v>
      </c>
      <c r="L105" s="329">
        <f t="shared" si="93"/>
        <v>7176.7356804105648</v>
      </c>
      <c r="M105" s="329">
        <f t="shared" si="93"/>
        <v>7185.3127813355977</v>
      </c>
      <c r="N105" s="329">
        <f t="shared" si="93"/>
        <v>7175.9661321061831</v>
      </c>
      <c r="O105" s="329">
        <f t="shared" si="93"/>
        <v>7371.487921186249</v>
      </c>
      <c r="P105" s="329">
        <f t="shared" si="93"/>
        <v>8028.0523389190857</v>
      </c>
      <c r="Q105" s="329">
        <f t="shared" si="93"/>
        <v>8587.2607293816454</v>
      </c>
      <c r="R105" s="329">
        <f t="shared" si="93"/>
        <v>9972.9007649733503</v>
      </c>
      <c r="S105" s="329">
        <f t="shared" ref="S105" si="94">S21/3.6725</f>
        <v>10315.949279829481</v>
      </c>
      <c r="T105" s="41" t="s">
        <v>59</v>
      </c>
    </row>
    <row r="106" spans="2:20" ht="25.15" customHeight="1">
      <c r="B106" s="129" t="s">
        <v>81</v>
      </c>
      <c r="C106" s="178" t="s">
        <v>60</v>
      </c>
      <c r="D106" s="329">
        <f t="shared" ref="D106:R106" si="95">D22/3.6725</f>
        <v>2059.8785690348091</v>
      </c>
      <c r="E106" s="329">
        <f t="shared" si="95"/>
        <v>2712.440144646645</v>
      </c>
      <c r="F106" s="329">
        <f t="shared" si="95"/>
        <v>3557.3230531924105</v>
      </c>
      <c r="G106" s="329">
        <f t="shared" si="95"/>
        <v>4338.7567409899339</v>
      </c>
      <c r="H106" s="329">
        <f t="shared" si="95"/>
        <v>4679.232041723888</v>
      </c>
      <c r="I106" s="329">
        <f t="shared" si="95"/>
        <v>4868.9619165003087</v>
      </c>
      <c r="J106" s="329">
        <f t="shared" si="95"/>
        <v>5272.1445395966348</v>
      </c>
      <c r="K106" s="329">
        <f t="shared" si="95"/>
        <v>5379.1600496580604</v>
      </c>
      <c r="L106" s="329">
        <f t="shared" si="95"/>
        <v>5718.7481113905542</v>
      </c>
      <c r="M106" s="329">
        <f t="shared" si="95"/>
        <v>6206.1619430661867</v>
      </c>
      <c r="N106" s="329">
        <f t="shared" si="95"/>
        <v>6418.4371796975383</v>
      </c>
      <c r="O106" s="329">
        <f t="shared" si="95"/>
        <v>7541.6838985402374</v>
      </c>
      <c r="P106" s="329">
        <f t="shared" si="95"/>
        <v>8651.7628059691378</v>
      </c>
      <c r="Q106" s="329">
        <f t="shared" si="95"/>
        <v>9258.2545508468429</v>
      </c>
      <c r="R106" s="329">
        <f t="shared" si="95"/>
        <v>10898.611292423406</v>
      </c>
      <c r="S106" s="329">
        <f t="shared" ref="S106" si="96">S22/3.6725</f>
        <v>11943.994900300791</v>
      </c>
      <c r="T106" s="41" t="s">
        <v>136</v>
      </c>
    </row>
    <row r="107" spans="2:20" ht="25.15" customHeight="1">
      <c r="B107" s="129" t="s">
        <v>82</v>
      </c>
      <c r="C107" s="178" t="s">
        <v>61</v>
      </c>
      <c r="D107" s="329">
        <f t="shared" ref="D107:R107" si="97">D23/3.6725</f>
        <v>1895.6418312538995</v>
      </c>
      <c r="E107" s="329">
        <f t="shared" si="97"/>
        <v>1780.949980730712</v>
      </c>
      <c r="F107" s="329">
        <f t="shared" si="97"/>
        <v>2065.0792729151817</v>
      </c>
      <c r="G107" s="329">
        <f t="shared" si="97"/>
        <v>2026.2692584926897</v>
      </c>
      <c r="H107" s="329">
        <f t="shared" si="97"/>
        <v>2191.8813190379224</v>
      </c>
      <c r="I107" s="329">
        <f t="shared" si="97"/>
        <v>2362.338857059477</v>
      </c>
      <c r="J107" s="329">
        <f t="shared" si="97"/>
        <v>2675.1310323736016</v>
      </c>
      <c r="K107" s="329">
        <f t="shared" si="97"/>
        <v>2814.4059002296881</v>
      </c>
      <c r="L107" s="329">
        <f t="shared" si="97"/>
        <v>2888.67102276581</v>
      </c>
      <c r="M107" s="329">
        <f t="shared" si="97"/>
        <v>2899.5344708951043</v>
      </c>
      <c r="N107" s="329">
        <f t="shared" si="97"/>
        <v>2336.733203837915</v>
      </c>
      <c r="O107" s="329">
        <f t="shared" si="97"/>
        <v>2521.4617003672238</v>
      </c>
      <c r="P107" s="329">
        <f t="shared" si="97"/>
        <v>2778.4254211962111</v>
      </c>
      <c r="Q107" s="329">
        <f t="shared" si="97"/>
        <v>3143.7363522201099</v>
      </c>
      <c r="R107" s="329">
        <f t="shared" si="97"/>
        <v>3677.3045328929834</v>
      </c>
      <c r="S107" s="329">
        <f t="shared" ref="S107" si="98">S23/3.6725</f>
        <v>4020.5397156858203</v>
      </c>
      <c r="T107" s="41" t="s">
        <v>137</v>
      </c>
    </row>
    <row r="108" spans="2:20" ht="25.15" customHeight="1">
      <c r="B108" s="130" t="s">
        <v>83</v>
      </c>
      <c r="C108" s="182" t="s">
        <v>117</v>
      </c>
      <c r="D108" s="327">
        <f t="shared" ref="D108:R108" si="99">D24/3.6725</f>
        <v>1361.5467405302722</v>
      </c>
      <c r="E108" s="327">
        <f t="shared" si="99"/>
        <v>1486.2430335092488</v>
      </c>
      <c r="F108" s="327">
        <f t="shared" si="99"/>
        <v>1581.9581783212261</v>
      </c>
      <c r="G108" s="327">
        <f t="shared" si="99"/>
        <v>1921.2561244475883</v>
      </c>
      <c r="H108" s="327">
        <f t="shared" si="99"/>
        <v>2176.1581007080863</v>
      </c>
      <c r="I108" s="327">
        <f t="shared" si="99"/>
        <v>2346.076347790975</v>
      </c>
      <c r="J108" s="327">
        <f t="shared" si="99"/>
        <v>2518.1170920123577</v>
      </c>
      <c r="K108" s="327">
        <f t="shared" si="99"/>
        <v>2692.6985957914308</v>
      </c>
      <c r="L108" s="327">
        <f t="shared" si="99"/>
        <v>2877.0548876713183</v>
      </c>
      <c r="M108" s="327">
        <f t="shared" si="99"/>
        <v>3055.9649693757824</v>
      </c>
      <c r="N108" s="327">
        <f t="shared" si="99"/>
        <v>3009.1487845373936</v>
      </c>
      <c r="O108" s="327">
        <f t="shared" si="99"/>
        <v>3024.1206385248561</v>
      </c>
      <c r="P108" s="327">
        <f t="shared" si="99"/>
        <v>3216.283976307891</v>
      </c>
      <c r="Q108" s="327">
        <f t="shared" si="99"/>
        <v>3347.9303398871975</v>
      </c>
      <c r="R108" s="327">
        <f t="shared" si="99"/>
        <v>3733.4422968451863</v>
      </c>
      <c r="S108" s="327">
        <f t="shared" ref="S108" si="100">S24/3.6725</f>
        <v>3929.5779130581732</v>
      </c>
      <c r="T108" s="180" t="s">
        <v>138</v>
      </c>
    </row>
    <row r="109" spans="2:20" ht="25.15" customHeight="1">
      <c r="B109" s="28"/>
      <c r="C109" s="28" t="s">
        <v>16</v>
      </c>
      <c r="D109" s="144">
        <f t="shared" ref="D109:R109" si="101">D25/3.6725</f>
        <v>307736.34621103597</v>
      </c>
      <c r="E109" s="144">
        <f t="shared" si="101"/>
        <v>368881.04181127297</v>
      </c>
      <c r="F109" s="144">
        <f t="shared" si="101"/>
        <v>392793.56690522039</v>
      </c>
      <c r="G109" s="144">
        <f t="shared" si="101"/>
        <v>409632.56379833509</v>
      </c>
      <c r="H109" s="144">
        <f t="shared" si="101"/>
        <v>424935.82865220518</v>
      </c>
      <c r="I109" s="144">
        <f t="shared" si="101"/>
        <v>381973.14235944254</v>
      </c>
      <c r="J109" s="144">
        <f t="shared" si="101"/>
        <v>381717.20668826549</v>
      </c>
      <c r="K109" s="144">
        <f t="shared" si="101"/>
        <v>403365.06042557367</v>
      </c>
      <c r="L109" s="144">
        <f t="shared" si="101"/>
        <v>440559.99254713673</v>
      </c>
      <c r="M109" s="144">
        <f t="shared" si="101"/>
        <v>433926.21567817318</v>
      </c>
      <c r="N109" s="144">
        <f t="shared" si="101"/>
        <v>357161.76982012187</v>
      </c>
      <c r="O109" s="144">
        <f t="shared" si="101"/>
        <v>422441.272571115</v>
      </c>
      <c r="P109" s="144">
        <f t="shared" si="101"/>
        <v>511403.39268585731</v>
      </c>
      <c r="Q109" s="144">
        <f t="shared" si="101"/>
        <v>522622.26840112539</v>
      </c>
      <c r="R109" s="144">
        <f t="shared" si="101"/>
        <v>580959.15910076885</v>
      </c>
      <c r="S109" s="144">
        <f t="shared" ref="S109" si="102">S25/3.6725</f>
        <v>614398.36386142718</v>
      </c>
      <c r="T109" s="26" t="s">
        <v>20</v>
      </c>
    </row>
    <row r="110" spans="2:20" ht="25.15" customHeight="1" thickBot="1">
      <c r="B110" s="82"/>
      <c r="C110" s="82" t="s">
        <v>181</v>
      </c>
      <c r="D110" s="328">
        <f t="shared" ref="D110:R110" si="103">D26/3.6725</f>
        <v>218636.19255101742</v>
      </c>
      <c r="E110" s="328">
        <f t="shared" si="103"/>
        <v>233884.25969917164</v>
      </c>
      <c r="F110" s="328">
        <f t="shared" si="103"/>
        <v>248179.82195275486</v>
      </c>
      <c r="G110" s="328">
        <f t="shared" si="103"/>
        <v>267390.52615676867</v>
      </c>
      <c r="H110" s="328">
        <f t="shared" si="103"/>
        <v>288960.41691946157</v>
      </c>
      <c r="I110" s="328">
        <f t="shared" si="103"/>
        <v>304801.58154877782</v>
      </c>
      <c r="J110" s="328">
        <f t="shared" si="103"/>
        <v>313554.05558457872</v>
      </c>
      <c r="K110" s="328">
        <f t="shared" si="103"/>
        <v>324812.89672023483</v>
      </c>
      <c r="L110" s="328">
        <f t="shared" si="103"/>
        <v>331276.28992280003</v>
      </c>
      <c r="M110" s="328">
        <f t="shared" si="103"/>
        <v>339756.89900796744</v>
      </c>
      <c r="N110" s="328">
        <f t="shared" si="103"/>
        <v>296822.22759879264</v>
      </c>
      <c r="O110" s="328">
        <f t="shared" si="103"/>
        <v>322745.00806106895</v>
      </c>
      <c r="P110" s="328">
        <f t="shared" si="103"/>
        <v>362077.72680848785</v>
      </c>
      <c r="Q110" s="328">
        <f t="shared" si="103"/>
        <v>399988.65653459146</v>
      </c>
      <c r="R110" s="328">
        <f t="shared" si="103"/>
        <v>461015.59617739695</v>
      </c>
      <c r="S110" s="328">
        <f t="shared" ref="S110" si="104">S26/3.6725</f>
        <v>501781.80105808284</v>
      </c>
      <c r="T110" s="54" t="s">
        <v>195</v>
      </c>
    </row>
    <row r="111" spans="2:20" ht="24.95" customHeight="1">
      <c r="B111" s="448" t="s">
        <v>405</v>
      </c>
      <c r="C111" s="448"/>
      <c r="D111" s="34"/>
      <c r="E111" s="34"/>
      <c r="F111" s="34"/>
      <c r="G111" s="34"/>
      <c r="H111" s="34"/>
      <c r="I111" s="34"/>
      <c r="J111" s="34"/>
      <c r="K111" s="34"/>
      <c r="L111" s="34"/>
      <c r="M111" s="34"/>
      <c r="N111" s="34"/>
      <c r="O111" s="34"/>
      <c r="P111" s="34"/>
      <c r="Q111" s="34"/>
      <c r="R111" s="34"/>
      <c r="S111" s="34"/>
      <c r="T111" s="191" t="s">
        <v>406</v>
      </c>
    </row>
    <row r="112" spans="2:20" ht="24.95" customHeight="1">
      <c r="B112" s="448" t="s">
        <v>196</v>
      </c>
      <c r="C112" s="448"/>
      <c r="D112" s="11"/>
      <c r="E112" s="11"/>
      <c r="F112" s="12"/>
      <c r="G112" s="12"/>
      <c r="N112" s="171"/>
      <c r="O112" s="171"/>
      <c r="P112" s="171"/>
      <c r="Q112" s="171"/>
      <c r="R112" s="171"/>
      <c r="S112" s="171"/>
      <c r="T112" s="191" t="s">
        <v>327</v>
      </c>
    </row>
    <row r="113" spans="2:20" s="107" customFormat="1" ht="24.95" customHeight="1">
      <c r="B113" s="88" t="s">
        <v>197</v>
      </c>
      <c r="C113" s="88"/>
      <c r="D113" s="85"/>
      <c r="E113" s="85"/>
      <c r="F113" s="86"/>
      <c r="G113" s="87"/>
      <c r="H113" s="8"/>
      <c r="I113" s="8"/>
      <c r="J113" s="8"/>
      <c r="K113" s="108"/>
      <c r="L113" s="108"/>
      <c r="M113" s="108"/>
      <c r="N113" s="108"/>
      <c r="O113" s="108"/>
      <c r="P113" s="108"/>
      <c r="Q113" s="108"/>
      <c r="R113" s="108"/>
      <c r="S113" s="108"/>
      <c r="T113" s="88" t="s">
        <v>180</v>
      </c>
    </row>
    <row r="114" spans="2:20" ht="24.95" customHeight="1"/>
    <row r="115" spans="2:20" ht="24.95" customHeight="1"/>
  </sheetData>
  <mergeCells count="17">
    <mergeCell ref="B2:T2"/>
    <mergeCell ref="B3:T3"/>
    <mergeCell ref="B4:T4"/>
    <mergeCell ref="B83:F83"/>
    <mergeCell ref="B31:T31"/>
    <mergeCell ref="B32:T32"/>
    <mergeCell ref="B59:T59"/>
    <mergeCell ref="B60:T60"/>
    <mergeCell ref="B27:C27"/>
    <mergeCell ref="B111:C111"/>
    <mergeCell ref="B112:C112"/>
    <mergeCell ref="B28:C28"/>
    <mergeCell ref="B55:C55"/>
    <mergeCell ref="B56:C56"/>
    <mergeCell ref="B84:C84"/>
    <mergeCell ref="B87:T87"/>
    <mergeCell ref="B88:T88"/>
  </mergeCells>
  <phoneticPr fontId="5" type="noConversion"/>
  <printOptions horizontalCentered="1" verticalCentered="1"/>
  <pageMargins left="0" right="0" top="0" bottom="0" header="0" footer="0"/>
  <pageSetup scale="48" orientation="landscape" horizontalDpi="300" verticalDpi="300" r:id="rId1"/>
  <headerFooter alignWithMargins="0"/>
  <rowBreaks count="3" manualBreakCount="3">
    <brk id="29" min="1" max="15" man="1"/>
    <brk id="57" min="1" max="15" man="1"/>
    <brk id="85" min="1" max="1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B1:T119"/>
  <sheetViews>
    <sheetView showGridLines="0" rightToLeft="1" zoomScale="70" zoomScaleNormal="70" zoomScaleSheetLayoutView="50" workbookViewId="0">
      <selection activeCell="A2" sqref="A2"/>
    </sheetView>
  </sheetViews>
  <sheetFormatPr defaultColWidth="9.28515625" defaultRowHeight="25.15" customHeight="1"/>
  <cols>
    <col min="1" max="1" width="9.28515625" style="1"/>
    <col min="2" max="2" width="6.28515625" style="1" customWidth="1"/>
    <col min="3" max="3" width="27.28515625" style="1" customWidth="1"/>
    <col min="4" max="19" width="13.7109375" style="8" customWidth="1"/>
    <col min="20" max="20" width="37.28515625" style="8" customWidth="1"/>
    <col min="21" max="16384" width="9.28515625" style="1"/>
  </cols>
  <sheetData>
    <row r="1" spans="2:20" ht="52.5" customHeight="1"/>
    <row r="2" spans="2:20" ht="71.25" customHeight="1">
      <c r="B2" s="475" t="s">
        <v>527</v>
      </c>
      <c r="C2" s="476"/>
      <c r="D2" s="476"/>
      <c r="E2" s="476"/>
      <c r="F2" s="476"/>
      <c r="G2" s="476"/>
      <c r="H2" s="476"/>
      <c r="I2" s="476"/>
      <c r="J2" s="476"/>
      <c r="K2" s="476"/>
      <c r="L2" s="476"/>
      <c r="M2" s="476"/>
      <c r="N2" s="476"/>
      <c r="O2" s="476"/>
      <c r="P2" s="476"/>
      <c r="Q2" s="476"/>
      <c r="R2" s="476"/>
      <c r="S2" s="476"/>
      <c r="T2" s="476"/>
    </row>
    <row r="3" spans="2:20" ht="25.15" customHeight="1">
      <c r="B3" s="426" t="s">
        <v>417</v>
      </c>
      <c r="C3" s="426"/>
      <c r="D3" s="426"/>
      <c r="E3" s="426"/>
      <c r="F3" s="426"/>
      <c r="G3" s="426"/>
      <c r="H3" s="426"/>
      <c r="I3" s="426"/>
      <c r="J3" s="426"/>
      <c r="K3" s="426"/>
      <c r="L3" s="426"/>
      <c r="M3" s="426"/>
      <c r="N3" s="426"/>
      <c r="O3" s="426"/>
      <c r="P3" s="426"/>
      <c r="Q3" s="426"/>
      <c r="R3" s="426"/>
      <c r="S3" s="426"/>
      <c r="T3" s="426"/>
    </row>
    <row r="4" spans="2:20" ht="25.15" customHeight="1">
      <c r="B4" s="427" t="s">
        <v>418</v>
      </c>
      <c r="C4" s="427"/>
      <c r="D4" s="427"/>
      <c r="E4" s="427"/>
      <c r="F4" s="427"/>
      <c r="G4" s="427"/>
      <c r="H4" s="427"/>
      <c r="I4" s="427"/>
      <c r="J4" s="427"/>
      <c r="K4" s="427"/>
      <c r="L4" s="427"/>
      <c r="M4" s="427"/>
      <c r="N4" s="427"/>
      <c r="O4" s="427"/>
      <c r="P4" s="427"/>
      <c r="Q4" s="427"/>
      <c r="R4" s="427"/>
      <c r="S4" s="427"/>
      <c r="T4" s="427"/>
    </row>
    <row r="5" spans="2:20" ht="25.15" customHeight="1">
      <c r="B5" s="173"/>
      <c r="C5" s="173"/>
      <c r="D5" s="173"/>
      <c r="E5" s="173"/>
      <c r="F5" s="173"/>
      <c r="G5" s="173"/>
      <c r="H5" s="173"/>
      <c r="I5" s="173"/>
      <c r="J5" s="173"/>
      <c r="K5" s="173"/>
      <c r="L5" s="173"/>
      <c r="M5" s="173"/>
      <c r="N5" s="173"/>
      <c r="O5" s="173"/>
      <c r="P5" s="173"/>
      <c r="Q5" s="173"/>
      <c r="R5" s="173"/>
      <c r="S5" s="173"/>
      <c r="T5" s="203" t="s">
        <v>367</v>
      </c>
    </row>
    <row r="6" spans="2:20" s="33" customFormat="1" ht="25.15" customHeight="1">
      <c r="B6" s="3" t="s">
        <v>67</v>
      </c>
      <c r="C6" s="95" t="s">
        <v>120</v>
      </c>
      <c r="D6" s="55">
        <v>2010</v>
      </c>
      <c r="E6" s="56">
        <v>2011</v>
      </c>
      <c r="F6" s="56">
        <v>2012</v>
      </c>
      <c r="G6" s="47">
        <v>2013</v>
      </c>
      <c r="H6" s="47">
        <v>2014</v>
      </c>
      <c r="I6" s="47">
        <v>2015</v>
      </c>
      <c r="J6" s="47">
        <v>2016</v>
      </c>
      <c r="K6" s="56">
        <v>2017</v>
      </c>
      <c r="L6" s="3">
        <v>2018</v>
      </c>
      <c r="M6" s="56">
        <v>2019</v>
      </c>
      <c r="N6" s="56">
        <v>2020</v>
      </c>
      <c r="O6" s="56">
        <v>2021</v>
      </c>
      <c r="P6" s="55">
        <v>2022</v>
      </c>
      <c r="Q6" s="55">
        <v>2023</v>
      </c>
      <c r="R6" s="55" t="s">
        <v>368</v>
      </c>
      <c r="S6" s="55" t="s">
        <v>404</v>
      </c>
      <c r="T6" s="3" t="s">
        <v>121</v>
      </c>
    </row>
    <row r="7" spans="2:20" ht="26.25" customHeight="1">
      <c r="B7" s="128"/>
      <c r="C7" s="66" t="s">
        <v>104</v>
      </c>
      <c r="D7" s="65">
        <f>SUM(D8:D16,D18:D19,D21:D23)</f>
        <v>967117.22871138703</v>
      </c>
      <c r="E7" s="65">
        <f t="shared" ref="E7:S7" si="0">SUM(E8:E16,E18:E19,E21:E23)</f>
        <v>1038498.5520513352</v>
      </c>
      <c r="F7" s="65">
        <f t="shared" si="0"/>
        <v>1081421.0928503107</v>
      </c>
      <c r="G7" s="65">
        <f t="shared" si="0"/>
        <v>1119273.3047589469</v>
      </c>
      <c r="H7" s="65">
        <f t="shared" si="0"/>
        <v>1165268.3276358913</v>
      </c>
      <c r="I7" s="65">
        <f t="shared" si="0"/>
        <v>1252633.2470804353</v>
      </c>
      <c r="J7" s="65">
        <f t="shared" si="0"/>
        <v>1314914.7908916161</v>
      </c>
      <c r="K7" s="65">
        <f t="shared" si="0"/>
        <v>1303446.4280151033</v>
      </c>
      <c r="L7" s="65">
        <f t="shared" si="0"/>
        <v>1334764.1003367379</v>
      </c>
      <c r="M7" s="65">
        <f t="shared" si="0"/>
        <v>1350861.5891083493</v>
      </c>
      <c r="N7" s="65">
        <f t="shared" si="0"/>
        <v>1218526.1262180847</v>
      </c>
      <c r="O7" s="65">
        <f t="shared" si="0"/>
        <v>1279735.2472190168</v>
      </c>
      <c r="P7" s="65">
        <f t="shared" si="0"/>
        <v>1387674.8998683712</v>
      </c>
      <c r="Q7" s="65">
        <f t="shared" si="0"/>
        <v>1440797.3773684772</v>
      </c>
      <c r="R7" s="65">
        <f t="shared" si="0"/>
        <v>1537987.3495451163</v>
      </c>
      <c r="S7" s="65">
        <f t="shared" si="0"/>
        <v>1630020.0806641076</v>
      </c>
      <c r="T7" s="25" t="s">
        <v>44</v>
      </c>
    </row>
    <row r="8" spans="2:20" ht="25.15" customHeight="1">
      <c r="B8" s="129" t="s">
        <v>68</v>
      </c>
      <c r="C8" s="178" t="s">
        <v>45</v>
      </c>
      <c r="D8" s="237">
        <v>8276.4587055153443</v>
      </c>
      <c r="E8" s="237">
        <v>8710.4154142889656</v>
      </c>
      <c r="F8" s="237">
        <v>8976.5818778302291</v>
      </c>
      <c r="G8" s="237">
        <v>9011.2602254074191</v>
      </c>
      <c r="H8" s="237">
        <v>9034.6612546226752</v>
      </c>
      <c r="I8" s="237">
        <v>9008.1253823055886</v>
      </c>
      <c r="J8" s="237">
        <v>9264.9763240778029</v>
      </c>
      <c r="K8" s="237">
        <v>9768.2120744949407</v>
      </c>
      <c r="L8" s="237">
        <v>10219.353574017387</v>
      </c>
      <c r="M8" s="237">
        <v>11248.017321690215</v>
      </c>
      <c r="N8" s="237">
        <v>10895.043366477719</v>
      </c>
      <c r="O8" s="237">
        <v>13390.121933726929</v>
      </c>
      <c r="P8" s="237">
        <v>12643.844043792398</v>
      </c>
      <c r="Q8" s="238">
        <v>12789.580655641346</v>
      </c>
      <c r="R8" s="238">
        <v>13235.497896036188</v>
      </c>
      <c r="S8" s="238">
        <v>13167.365935948041</v>
      </c>
      <c r="T8" s="41" t="s">
        <v>127</v>
      </c>
    </row>
    <row r="9" spans="2:20" ht="28.5" customHeight="1">
      <c r="B9" s="129" t="s">
        <v>69</v>
      </c>
      <c r="C9" s="178" t="s">
        <v>46</v>
      </c>
      <c r="D9" s="237">
        <v>327220.31431641802</v>
      </c>
      <c r="E9" s="237">
        <v>366400.39024872344</v>
      </c>
      <c r="F9" s="237">
        <v>385996.2848788664</v>
      </c>
      <c r="G9" s="237">
        <v>398407.88671414496</v>
      </c>
      <c r="H9" s="237">
        <v>396947.90752742579</v>
      </c>
      <c r="I9" s="237">
        <v>433208.18885587616</v>
      </c>
      <c r="J9" s="237">
        <v>450776.85129144677</v>
      </c>
      <c r="K9" s="237">
        <v>419892.60236042284</v>
      </c>
      <c r="L9" s="237">
        <v>439601.07341848931</v>
      </c>
      <c r="M9" s="237">
        <v>426651.90910676861</v>
      </c>
      <c r="N9" s="237">
        <v>410434.57004613691</v>
      </c>
      <c r="O9" s="237">
        <v>407318.50212319527</v>
      </c>
      <c r="P9" s="237">
        <v>443500.70992401283</v>
      </c>
      <c r="Q9" s="238">
        <v>430018.33196374949</v>
      </c>
      <c r="R9" s="238">
        <v>432754.71965520218</v>
      </c>
      <c r="S9" s="238">
        <v>451418.7462803449</v>
      </c>
      <c r="T9" s="41" t="s">
        <v>128</v>
      </c>
    </row>
    <row r="10" spans="2:20" ht="25.15" customHeight="1">
      <c r="B10" s="129" t="s">
        <v>70</v>
      </c>
      <c r="C10" s="178" t="s">
        <v>13</v>
      </c>
      <c r="D10" s="237">
        <v>91529.878741070497</v>
      </c>
      <c r="E10" s="237">
        <v>99372.795305852676</v>
      </c>
      <c r="F10" s="237">
        <v>102795.84534679259</v>
      </c>
      <c r="G10" s="237">
        <v>108116.78764283648</v>
      </c>
      <c r="H10" s="237">
        <v>111000.32399154951</v>
      </c>
      <c r="I10" s="237">
        <v>132112.11975824554</v>
      </c>
      <c r="J10" s="237">
        <v>149451.68972200694</v>
      </c>
      <c r="K10" s="237">
        <v>147801.49989955823</v>
      </c>
      <c r="L10" s="237">
        <v>150777.87291340251</v>
      </c>
      <c r="M10" s="237">
        <v>158579.6034010755</v>
      </c>
      <c r="N10" s="237">
        <v>133976.39348282895</v>
      </c>
      <c r="O10" s="237">
        <v>152328.07785039858</v>
      </c>
      <c r="P10" s="237">
        <v>169140.23264645712</v>
      </c>
      <c r="Q10" s="238">
        <v>175741.48698243944</v>
      </c>
      <c r="R10" s="238">
        <v>183658.29805979761</v>
      </c>
      <c r="S10" s="238">
        <v>190132.60695005395</v>
      </c>
      <c r="T10" s="41" t="s">
        <v>47</v>
      </c>
    </row>
    <row r="11" spans="2:20" ht="25.15" customHeight="1">
      <c r="B11" s="129" t="s">
        <v>71</v>
      </c>
      <c r="C11" s="178" t="s">
        <v>48</v>
      </c>
      <c r="D11" s="237">
        <v>28382.117924578444</v>
      </c>
      <c r="E11" s="237">
        <v>30571.478154471115</v>
      </c>
      <c r="F11" s="237">
        <v>32763.237017634528</v>
      </c>
      <c r="G11" s="237">
        <v>34097.691078848933</v>
      </c>
      <c r="H11" s="237">
        <v>37032.659783204123</v>
      </c>
      <c r="I11" s="237">
        <v>27139.609998670654</v>
      </c>
      <c r="J11" s="237">
        <v>31115.375391939277</v>
      </c>
      <c r="K11" s="237">
        <v>35039.499493860116</v>
      </c>
      <c r="L11" s="237">
        <v>35705.078091711897</v>
      </c>
      <c r="M11" s="237">
        <v>38775.249000111529</v>
      </c>
      <c r="N11" s="237">
        <v>34494.082317153516</v>
      </c>
      <c r="O11" s="237">
        <v>38537.935615230759</v>
      </c>
      <c r="P11" s="237">
        <v>41512.770074191663</v>
      </c>
      <c r="Q11" s="238">
        <v>44070.291648458689</v>
      </c>
      <c r="R11" s="238">
        <v>44242.591205300923</v>
      </c>
      <c r="S11" s="238">
        <v>45775.696357817127</v>
      </c>
      <c r="T11" s="41" t="s">
        <v>129</v>
      </c>
    </row>
    <row r="12" spans="2:20" ht="25.15" customHeight="1">
      <c r="B12" s="129" t="s">
        <v>72</v>
      </c>
      <c r="C12" s="178" t="s">
        <v>14</v>
      </c>
      <c r="D12" s="237">
        <v>120878.51238882271</v>
      </c>
      <c r="E12" s="237">
        <v>120129.72155159616</v>
      </c>
      <c r="F12" s="237">
        <v>119850.95677605605</v>
      </c>
      <c r="G12" s="237">
        <v>119761.33763748627</v>
      </c>
      <c r="H12" s="237">
        <v>124601.05004118006</v>
      </c>
      <c r="I12" s="237">
        <v>132849.39904982343</v>
      </c>
      <c r="J12" s="237">
        <v>132913.44316084331</v>
      </c>
      <c r="K12" s="237">
        <v>132446.20802599366</v>
      </c>
      <c r="L12" s="237">
        <v>135592.49013040279</v>
      </c>
      <c r="M12" s="237">
        <v>133922.29021176018</v>
      </c>
      <c r="N12" s="237">
        <v>122696.47994618394</v>
      </c>
      <c r="O12" s="237">
        <v>126652.02658241277</v>
      </c>
      <c r="P12" s="237">
        <v>133625.79601592183</v>
      </c>
      <c r="Q12" s="238">
        <v>145162.82977768176</v>
      </c>
      <c r="R12" s="238">
        <v>172265.78441977481</v>
      </c>
      <c r="S12" s="238">
        <v>191309.17909210772</v>
      </c>
      <c r="T12" s="41" t="s">
        <v>49</v>
      </c>
    </row>
    <row r="13" spans="2:20" ht="25.15" customHeight="1">
      <c r="B13" s="129" t="s">
        <v>73</v>
      </c>
      <c r="C13" s="178" t="s">
        <v>50</v>
      </c>
      <c r="D13" s="237">
        <v>143468.90495596084</v>
      </c>
      <c r="E13" s="237">
        <v>150388.72738094247</v>
      </c>
      <c r="F13" s="237">
        <v>153151.07214585852</v>
      </c>
      <c r="G13" s="237">
        <v>163265.70479339064</v>
      </c>
      <c r="H13" s="237">
        <v>171512.96581079639</v>
      </c>
      <c r="I13" s="237">
        <v>193459.41831826657</v>
      </c>
      <c r="J13" s="237">
        <v>196049.46108708496</v>
      </c>
      <c r="K13" s="237">
        <v>197969.11698077229</v>
      </c>
      <c r="L13" s="237">
        <v>201554.14264951221</v>
      </c>
      <c r="M13" s="237">
        <v>208877.65246330068</v>
      </c>
      <c r="N13" s="237">
        <v>182563.67499752785</v>
      </c>
      <c r="O13" s="237">
        <v>195945.84099568659</v>
      </c>
      <c r="P13" s="237">
        <v>203843.65176390242</v>
      </c>
      <c r="Q13" s="238">
        <v>217853.04133802894</v>
      </c>
      <c r="R13" s="238">
        <v>234075.3247161523</v>
      </c>
      <c r="S13" s="238">
        <v>250209.55754584182</v>
      </c>
      <c r="T13" s="41" t="s">
        <v>130</v>
      </c>
    </row>
    <row r="14" spans="2:20" ht="25.15" customHeight="1">
      <c r="B14" s="129" t="s">
        <v>74</v>
      </c>
      <c r="C14" s="178" t="s">
        <v>51</v>
      </c>
      <c r="D14" s="237">
        <v>63689.406129052048</v>
      </c>
      <c r="E14" s="237">
        <v>66966.71469824588</v>
      </c>
      <c r="F14" s="237">
        <v>71189.321838421063</v>
      </c>
      <c r="G14" s="237">
        <v>72627.233488612284</v>
      </c>
      <c r="H14" s="237">
        <v>83253.206234813057</v>
      </c>
      <c r="I14" s="237">
        <v>79442.115358990792</v>
      </c>
      <c r="J14" s="237">
        <v>81010.641001994736</v>
      </c>
      <c r="K14" s="237">
        <v>83196.453588844597</v>
      </c>
      <c r="L14" s="237">
        <v>85136.391081131922</v>
      </c>
      <c r="M14" s="237">
        <v>88950.189662053366</v>
      </c>
      <c r="N14" s="237">
        <v>58159.616326001691</v>
      </c>
      <c r="O14" s="237">
        <v>63875.784785150448</v>
      </c>
      <c r="P14" s="237">
        <v>75319.620704648667</v>
      </c>
      <c r="Q14" s="238">
        <v>84777.297663514066</v>
      </c>
      <c r="R14" s="238">
        <v>97637.237728978245</v>
      </c>
      <c r="S14" s="238">
        <v>105282.7888607566</v>
      </c>
      <c r="T14" s="41" t="s">
        <v>131</v>
      </c>
    </row>
    <row r="15" spans="2:20" ht="25.15" customHeight="1">
      <c r="B15" s="129" t="s">
        <v>75</v>
      </c>
      <c r="C15" s="178" t="s">
        <v>52</v>
      </c>
      <c r="D15" s="237">
        <v>18664.033345354204</v>
      </c>
      <c r="E15" s="237">
        <v>21614.999572948745</v>
      </c>
      <c r="F15" s="237">
        <v>21697.963525592182</v>
      </c>
      <c r="G15" s="237">
        <v>22070.805847584099</v>
      </c>
      <c r="H15" s="237">
        <v>23840.513634298648</v>
      </c>
      <c r="I15" s="237">
        <v>26554.173461167487</v>
      </c>
      <c r="J15" s="237">
        <v>28463.519843570139</v>
      </c>
      <c r="K15" s="237">
        <v>30893.339772834406</v>
      </c>
      <c r="L15" s="237">
        <v>30901.592626503341</v>
      </c>
      <c r="M15" s="237">
        <v>32342.125715592279</v>
      </c>
      <c r="N15" s="237">
        <v>22417.761794469392</v>
      </c>
      <c r="O15" s="237">
        <v>25023.355844634461</v>
      </c>
      <c r="P15" s="237">
        <v>28331.093362874999</v>
      </c>
      <c r="Q15" s="238">
        <v>29880.314746589473</v>
      </c>
      <c r="R15" s="238">
        <v>32706.766817121526</v>
      </c>
      <c r="S15" s="238">
        <v>34511.129110332062</v>
      </c>
      <c r="T15" s="41" t="s">
        <v>132</v>
      </c>
    </row>
    <row r="16" spans="2:20" ht="25.15" customHeight="1">
      <c r="B16" s="129" t="s">
        <v>76</v>
      </c>
      <c r="C16" s="178" t="s">
        <v>53</v>
      </c>
      <c r="D16" s="237">
        <v>31842.396449984353</v>
      </c>
      <c r="E16" s="237">
        <v>31317.87376745127</v>
      </c>
      <c r="F16" s="237">
        <v>31807.557125534724</v>
      </c>
      <c r="G16" s="237">
        <v>33768.199729638756</v>
      </c>
      <c r="H16" s="237">
        <v>36040.998390074601</v>
      </c>
      <c r="I16" s="237">
        <v>38352.599040362766</v>
      </c>
      <c r="J16" s="237">
        <v>41298.451397407509</v>
      </c>
      <c r="K16" s="237">
        <v>44004.5583175215</v>
      </c>
      <c r="L16" s="237">
        <v>43738.195676963682</v>
      </c>
      <c r="M16" s="237">
        <v>43814.010116156671</v>
      </c>
      <c r="N16" s="237">
        <v>46205.933451861027</v>
      </c>
      <c r="O16" s="237">
        <v>47818.941134055218</v>
      </c>
      <c r="P16" s="237">
        <v>51616.34239715492</v>
      </c>
      <c r="Q16" s="238">
        <v>54391.86871367164</v>
      </c>
      <c r="R16" s="238">
        <v>59185.43570768393</v>
      </c>
      <c r="S16" s="238">
        <v>62137.357840485129</v>
      </c>
      <c r="T16" s="41" t="s">
        <v>133</v>
      </c>
    </row>
    <row r="17" spans="2:20" ht="25.15" customHeight="1">
      <c r="B17" s="129" t="s">
        <v>77</v>
      </c>
      <c r="C17" s="179" t="s">
        <v>54</v>
      </c>
      <c r="D17" s="212">
        <v>98905.92215585844</v>
      </c>
      <c r="E17" s="212">
        <v>101765.30209723797</v>
      </c>
      <c r="F17" s="212">
        <v>108321.00332157871</v>
      </c>
      <c r="G17" s="212">
        <v>124295.90215474204</v>
      </c>
      <c r="H17" s="212">
        <v>135716.43450322695</v>
      </c>
      <c r="I17" s="212">
        <v>146144.86806176542</v>
      </c>
      <c r="J17" s="212">
        <v>154976.74208862902</v>
      </c>
      <c r="K17" s="212">
        <v>153381.6832342603</v>
      </c>
      <c r="L17" s="212">
        <v>146792.08039755077</v>
      </c>
      <c r="M17" s="212">
        <v>149628.02813538135</v>
      </c>
      <c r="N17" s="212">
        <v>138315.3870731653</v>
      </c>
      <c r="O17" s="212">
        <v>144067.15210112525</v>
      </c>
      <c r="P17" s="212">
        <v>151416.4875954985</v>
      </c>
      <c r="Q17" s="336">
        <v>165896.50680016415</v>
      </c>
      <c r="R17" s="336">
        <v>176738.97562010738</v>
      </c>
      <c r="S17" s="336">
        <v>195167.28974942362</v>
      </c>
      <c r="T17" s="180" t="s">
        <v>55</v>
      </c>
    </row>
    <row r="18" spans="2:20" ht="25.15" customHeight="1">
      <c r="B18" s="129" t="s">
        <v>78</v>
      </c>
      <c r="C18" s="178" t="s">
        <v>56</v>
      </c>
      <c r="D18" s="237">
        <v>53555.360317398896</v>
      </c>
      <c r="E18" s="237">
        <v>58190.770968565819</v>
      </c>
      <c r="F18" s="237">
        <v>64100.950064296383</v>
      </c>
      <c r="G18" s="237">
        <v>64879.626902175274</v>
      </c>
      <c r="H18" s="237">
        <v>71197.299041984981</v>
      </c>
      <c r="I18" s="237">
        <v>74645.710069493871</v>
      </c>
      <c r="J18" s="237">
        <v>82748.720091240117</v>
      </c>
      <c r="K18" s="237">
        <v>88321.147867915322</v>
      </c>
      <c r="L18" s="237">
        <v>86099.124652744009</v>
      </c>
      <c r="M18" s="237">
        <v>90793.208191951402</v>
      </c>
      <c r="N18" s="237">
        <v>79177.174934819617</v>
      </c>
      <c r="O18" s="237">
        <v>83921.603962938825</v>
      </c>
      <c r="P18" s="237">
        <v>93139.733161913508</v>
      </c>
      <c r="Q18" s="238">
        <v>99511.106275641738</v>
      </c>
      <c r="R18" s="238">
        <v>108571.01267112861</v>
      </c>
      <c r="S18" s="238">
        <v>117196.38572029266</v>
      </c>
      <c r="T18" s="41" t="s">
        <v>134</v>
      </c>
    </row>
    <row r="19" spans="2:20" ht="25.15" customHeight="1">
      <c r="B19" s="129" t="s">
        <v>192</v>
      </c>
      <c r="C19" s="181" t="s">
        <v>193</v>
      </c>
      <c r="D19" s="237">
        <v>51861.208506591604</v>
      </c>
      <c r="E19" s="237">
        <v>53700.838043879849</v>
      </c>
      <c r="F19" s="239">
        <v>53094.376589829095</v>
      </c>
      <c r="G19" s="239">
        <v>53831.800003550015</v>
      </c>
      <c r="H19" s="239">
        <v>58260.068103833823</v>
      </c>
      <c r="I19" s="239">
        <v>60800.821864752332</v>
      </c>
      <c r="J19" s="239">
        <v>64514.784833250844</v>
      </c>
      <c r="K19" s="239">
        <v>65556.968421946454</v>
      </c>
      <c r="L19" s="239">
        <v>65155.788776099282</v>
      </c>
      <c r="M19" s="239">
        <v>63183.754095229364</v>
      </c>
      <c r="N19" s="239">
        <v>60261.552130890064</v>
      </c>
      <c r="O19" s="239">
        <v>61891.868153453805</v>
      </c>
      <c r="P19" s="239">
        <v>67082.982878404786</v>
      </c>
      <c r="Q19" s="238">
        <v>74586.60758237401</v>
      </c>
      <c r="R19" s="238">
        <v>82797.770647297672</v>
      </c>
      <c r="S19" s="238">
        <v>87737.54690332053</v>
      </c>
      <c r="T19" s="41" t="s">
        <v>194</v>
      </c>
    </row>
    <row r="20" spans="2:20" ht="25.15" customHeight="1">
      <c r="B20" s="129" t="s">
        <v>79</v>
      </c>
      <c r="C20" s="179" t="s">
        <v>57</v>
      </c>
      <c r="D20" s="212">
        <v>59138.308694777894</v>
      </c>
      <c r="E20" s="212">
        <v>60629.773122084305</v>
      </c>
      <c r="F20" s="212">
        <v>67323.470248482685</v>
      </c>
      <c r="G20" s="212">
        <v>74464.124516116121</v>
      </c>
      <c r="H20" s="212">
        <v>77485.268025231504</v>
      </c>
      <c r="I20" s="212">
        <v>78042.198717928928</v>
      </c>
      <c r="J20" s="212">
        <v>90444.833595996475</v>
      </c>
      <c r="K20" s="212">
        <v>86600.597460982564</v>
      </c>
      <c r="L20" s="212">
        <v>85002.784729957435</v>
      </c>
      <c r="M20" s="212">
        <v>84517.68471130234</v>
      </c>
      <c r="N20" s="212">
        <v>89504.875297829654</v>
      </c>
      <c r="O20" s="212">
        <v>88862.116887676544</v>
      </c>
      <c r="P20" s="212">
        <v>87329.370784575003</v>
      </c>
      <c r="Q20" s="336">
        <v>90019.364173550974</v>
      </c>
      <c r="R20" s="336">
        <v>93108.750276673498</v>
      </c>
      <c r="S20" s="336">
        <v>95778.384337088661</v>
      </c>
      <c r="T20" s="180" t="s">
        <v>135</v>
      </c>
    </row>
    <row r="21" spans="2:20" ht="25.15" customHeight="1">
      <c r="B21" s="129" t="s">
        <v>80</v>
      </c>
      <c r="C21" s="178" t="s">
        <v>58</v>
      </c>
      <c r="D21" s="237">
        <v>13221.988260579747</v>
      </c>
      <c r="E21" s="237">
        <v>14756.408613007394</v>
      </c>
      <c r="F21" s="237">
        <v>15435.710404058796</v>
      </c>
      <c r="G21" s="237">
        <v>16459.47483665487</v>
      </c>
      <c r="H21" s="237">
        <v>17819.617407122565</v>
      </c>
      <c r="I21" s="237">
        <v>19083.385939253982</v>
      </c>
      <c r="J21" s="237">
        <v>21179.33742297312</v>
      </c>
      <c r="K21" s="237">
        <v>21269.491645786027</v>
      </c>
      <c r="L21" s="237">
        <v>22416.7637173412</v>
      </c>
      <c r="M21" s="237">
        <v>24298.05994787308</v>
      </c>
      <c r="N21" s="237">
        <v>27190.155707994152</v>
      </c>
      <c r="O21" s="237">
        <v>27773.883146519784</v>
      </c>
      <c r="P21" s="237">
        <v>29346.67595474785</v>
      </c>
      <c r="Q21" s="238">
        <v>31043.797805105834</v>
      </c>
      <c r="R21" s="238">
        <v>32731.357079589186</v>
      </c>
      <c r="S21" s="238">
        <v>33676.225054616683</v>
      </c>
      <c r="T21" s="41" t="s">
        <v>59</v>
      </c>
    </row>
    <row r="22" spans="2:20" ht="25.15" customHeight="1">
      <c r="B22" s="129" t="s">
        <v>81</v>
      </c>
      <c r="C22" s="178" t="s">
        <v>60</v>
      </c>
      <c r="D22" s="237">
        <v>7564.9040447803372</v>
      </c>
      <c r="E22" s="237">
        <v>9848.1523530185132</v>
      </c>
      <c r="F22" s="237">
        <v>13056.583764496296</v>
      </c>
      <c r="G22" s="237">
        <v>15719.642174139084</v>
      </c>
      <c r="H22" s="237">
        <v>16889.201406816188</v>
      </c>
      <c r="I22" s="237">
        <v>17466.215457457594</v>
      </c>
      <c r="J22" s="237">
        <v>16607.11613959484</v>
      </c>
      <c r="K22" s="237">
        <v>17073.200812960971</v>
      </c>
      <c r="L22" s="237">
        <v>18009.12409543684</v>
      </c>
      <c r="M22" s="237">
        <v>19561.474494674148</v>
      </c>
      <c r="N22" s="237">
        <v>21694.174120665892</v>
      </c>
      <c r="O22" s="237">
        <v>26462.50823767556</v>
      </c>
      <c r="P22" s="237">
        <v>29044.662422682472</v>
      </c>
      <c r="Q22" s="238">
        <v>30858.676076359428</v>
      </c>
      <c r="R22" s="238">
        <v>32819.983439213851</v>
      </c>
      <c r="S22" s="238">
        <v>35442.816618861863</v>
      </c>
      <c r="T22" s="41" t="s">
        <v>136</v>
      </c>
    </row>
    <row r="23" spans="2:20" ht="25.15" customHeight="1">
      <c r="B23" s="129" t="s">
        <v>82</v>
      </c>
      <c r="C23" s="178" t="s">
        <v>61</v>
      </c>
      <c r="D23" s="237">
        <v>6961.7446252799455</v>
      </c>
      <c r="E23" s="237">
        <v>6529.2659783428226</v>
      </c>
      <c r="F23" s="237">
        <v>7504.6514950439378</v>
      </c>
      <c r="G23" s="237">
        <v>7255.853684477398</v>
      </c>
      <c r="H23" s="237">
        <v>7837.8550081685971</v>
      </c>
      <c r="I23" s="237">
        <v>8511.364525768473</v>
      </c>
      <c r="J23" s="237">
        <v>9520.4231841857509</v>
      </c>
      <c r="K23" s="237">
        <v>10214.128752191908</v>
      </c>
      <c r="L23" s="237">
        <v>9857.1089329811693</v>
      </c>
      <c r="M23" s="237">
        <v>9864.0453801123076</v>
      </c>
      <c r="N23" s="237">
        <v>8359.5135950736694</v>
      </c>
      <c r="O23" s="237">
        <v>8794.7968539379071</v>
      </c>
      <c r="P23" s="237">
        <v>9526.7845176653409</v>
      </c>
      <c r="Q23" s="238">
        <v>10112.146139221608</v>
      </c>
      <c r="R23" s="238">
        <v>11305.569501839273</v>
      </c>
      <c r="S23" s="238">
        <v>12022.678393328471</v>
      </c>
      <c r="T23" s="41" t="s">
        <v>137</v>
      </c>
    </row>
    <row r="24" spans="2:20" ht="25.15" customHeight="1">
      <c r="B24" s="130" t="s">
        <v>83</v>
      </c>
      <c r="C24" s="182" t="s">
        <v>117</v>
      </c>
      <c r="D24" s="214">
        <v>5000.2804045974244</v>
      </c>
      <c r="E24" s="214">
        <v>5401.590300120004</v>
      </c>
      <c r="F24" s="214">
        <v>5723.5494822752971</v>
      </c>
      <c r="G24" s="214">
        <v>6865.4432185196738</v>
      </c>
      <c r="H24" s="214">
        <v>7810.2164256289343</v>
      </c>
      <c r="I24" s="214">
        <v>7714.8495731086095</v>
      </c>
      <c r="J24" s="214">
        <v>8192.3337207358763</v>
      </c>
      <c r="K24" s="214">
        <v>8452.0805649477479</v>
      </c>
      <c r="L24" s="214">
        <v>9177.433696365606</v>
      </c>
      <c r="M24" s="214">
        <v>10761.295467807624</v>
      </c>
      <c r="N24" s="214">
        <v>10695.12480449475</v>
      </c>
      <c r="O24" s="214">
        <v>10713.203621613051</v>
      </c>
      <c r="P24" s="214">
        <v>11431.548119734503</v>
      </c>
      <c r="Q24" s="337">
        <v>11585.321145505581</v>
      </c>
      <c r="R24" s="337">
        <v>12546.057969499478</v>
      </c>
      <c r="S24" s="337">
        <v>12903.399271630984</v>
      </c>
      <c r="T24" s="180" t="s">
        <v>138</v>
      </c>
    </row>
    <row r="25" spans="2:20" ht="25.15" customHeight="1">
      <c r="B25" s="28"/>
      <c r="C25" s="28" t="s">
        <v>16</v>
      </c>
      <c r="D25" s="34">
        <f>SUM(D8:D24)</f>
        <v>1130161.7399666209</v>
      </c>
      <c r="E25" s="34">
        <f t="shared" ref="E25:R25" si="1">SUM(E8:E24)</f>
        <v>1206295.2175707775</v>
      </c>
      <c r="F25" s="34">
        <f t="shared" si="1"/>
        <v>1262789.1159026474</v>
      </c>
      <c r="G25" s="34">
        <f t="shared" si="1"/>
        <v>1324898.7746483248</v>
      </c>
      <c r="H25" s="34">
        <f t="shared" si="1"/>
        <v>1386280.2465899787</v>
      </c>
      <c r="I25" s="34">
        <f t="shared" si="1"/>
        <v>1484535.1634332382</v>
      </c>
      <c r="J25" s="34">
        <f t="shared" si="1"/>
        <v>1568528.7002969775</v>
      </c>
      <c r="K25" s="34">
        <f t="shared" si="1"/>
        <v>1551880.7892752942</v>
      </c>
      <c r="L25" s="34">
        <f t="shared" si="1"/>
        <v>1575736.3991606117</v>
      </c>
      <c r="M25" s="34">
        <f t="shared" si="1"/>
        <v>1595768.5974228408</v>
      </c>
      <c r="N25" s="34">
        <f t="shared" si="1"/>
        <v>1457041.5133935744</v>
      </c>
      <c r="O25" s="34">
        <f t="shared" si="1"/>
        <v>1523377.7198294317</v>
      </c>
      <c r="P25" s="34">
        <f t="shared" si="1"/>
        <v>1637852.3063681794</v>
      </c>
      <c r="Q25" s="34">
        <f t="shared" si="1"/>
        <v>1708298.5694876979</v>
      </c>
      <c r="R25" s="34">
        <f t="shared" si="1"/>
        <v>1820381.1334113965</v>
      </c>
      <c r="S25" s="34">
        <f t="shared" ref="S25" si="2">SUM(S8:S24)</f>
        <v>1933869.1540222508</v>
      </c>
      <c r="T25" s="26" t="s">
        <v>20</v>
      </c>
    </row>
    <row r="26" spans="2:20" ht="25.15" customHeight="1" thickBot="1">
      <c r="B26" s="82"/>
      <c r="C26" s="82" t="s">
        <v>181</v>
      </c>
      <c r="D26" s="91">
        <f>D25-D9</f>
        <v>802941.4256502029</v>
      </c>
      <c r="E26" s="91">
        <f t="shared" ref="E26:R26" si="3">E25-E9</f>
        <v>839894.82732205407</v>
      </c>
      <c r="F26" s="91">
        <f t="shared" si="3"/>
        <v>876792.83102378098</v>
      </c>
      <c r="G26" s="91">
        <f t="shared" si="3"/>
        <v>926490.88793417986</v>
      </c>
      <c r="H26" s="91">
        <f t="shared" si="3"/>
        <v>989332.3390625529</v>
      </c>
      <c r="I26" s="91">
        <f t="shared" si="3"/>
        <v>1051326.974577362</v>
      </c>
      <c r="J26" s="91">
        <f t="shared" si="3"/>
        <v>1117751.8490055308</v>
      </c>
      <c r="K26" s="91">
        <f t="shared" si="3"/>
        <v>1131988.1869148714</v>
      </c>
      <c r="L26" s="91">
        <f t="shared" si="3"/>
        <v>1136135.3257421223</v>
      </c>
      <c r="M26" s="91">
        <f t="shared" si="3"/>
        <v>1169116.6883160721</v>
      </c>
      <c r="N26" s="91">
        <f t="shared" si="3"/>
        <v>1046606.9433474375</v>
      </c>
      <c r="O26" s="91">
        <f t="shared" si="3"/>
        <v>1116059.2177062365</v>
      </c>
      <c r="P26" s="91">
        <f t="shared" si="3"/>
        <v>1194351.5964441665</v>
      </c>
      <c r="Q26" s="91">
        <f t="shared" si="3"/>
        <v>1278280.2375239483</v>
      </c>
      <c r="R26" s="91">
        <f t="shared" si="3"/>
        <v>1387626.4137561943</v>
      </c>
      <c r="S26" s="91">
        <f t="shared" ref="S26" si="4">S25-S9</f>
        <v>1482450.4077419059</v>
      </c>
      <c r="T26" s="54" t="s">
        <v>195</v>
      </c>
    </row>
    <row r="27" spans="2:20" s="2" customFormat="1" ht="24.95" customHeight="1">
      <c r="B27" s="450" t="s">
        <v>407</v>
      </c>
      <c r="C27" s="450"/>
      <c r="D27" s="34"/>
      <c r="E27" s="34"/>
      <c r="F27" s="34"/>
      <c r="G27" s="34"/>
      <c r="H27" s="34"/>
      <c r="I27" s="34"/>
      <c r="J27" s="34"/>
      <c r="K27" s="34"/>
      <c r="L27" s="34"/>
      <c r="M27" s="34"/>
      <c r="N27" s="34"/>
      <c r="O27" s="34"/>
      <c r="P27" s="34"/>
      <c r="Q27" s="34"/>
      <c r="R27" s="403"/>
      <c r="S27" s="403"/>
      <c r="T27" s="191" t="s">
        <v>406</v>
      </c>
    </row>
    <row r="28" spans="2:20" ht="24.95" customHeight="1">
      <c r="B28" s="448" t="s">
        <v>196</v>
      </c>
      <c r="C28" s="448"/>
      <c r="D28" s="11"/>
      <c r="E28" s="11"/>
      <c r="F28" s="12"/>
      <c r="G28" s="12"/>
      <c r="H28" s="24"/>
      <c r="I28" s="24"/>
      <c r="J28" s="24"/>
      <c r="K28" s="24"/>
      <c r="L28" s="24"/>
      <c r="M28" s="24"/>
      <c r="N28" s="171"/>
      <c r="O28" s="171"/>
      <c r="P28" s="171"/>
      <c r="Q28" s="171"/>
      <c r="R28" s="171"/>
      <c r="S28" s="171"/>
      <c r="T28" s="191" t="s">
        <v>327</v>
      </c>
    </row>
    <row r="29" spans="2:20" ht="24.95" customHeight="1">
      <c r="B29" s="88" t="s">
        <v>197</v>
      </c>
      <c r="C29" s="88"/>
      <c r="D29" s="85"/>
      <c r="E29" s="85"/>
      <c r="F29" s="86"/>
      <c r="G29" s="87"/>
      <c r="K29" s="108"/>
      <c r="L29" s="108"/>
      <c r="M29" s="108"/>
      <c r="N29" s="108"/>
      <c r="O29" s="108"/>
      <c r="P29" s="108"/>
      <c r="Q29" s="108"/>
      <c r="R29" s="108"/>
      <c r="S29" s="108"/>
      <c r="T29" s="88" t="s">
        <v>180</v>
      </c>
    </row>
    <row r="30" spans="2:20" ht="24.95" customHeight="1">
      <c r="B30" s="83"/>
      <c r="C30" s="84"/>
      <c r="D30" s="85"/>
      <c r="E30" s="85"/>
      <c r="F30" s="85"/>
      <c r="G30" s="85"/>
      <c r="H30" s="85"/>
      <c r="I30" s="85"/>
      <c r="J30" s="85"/>
      <c r="K30" s="85"/>
      <c r="L30" s="85"/>
      <c r="M30" s="85"/>
      <c r="N30" s="85"/>
      <c r="O30" s="85"/>
      <c r="P30" s="85"/>
      <c r="Q30" s="85"/>
      <c r="R30" s="85"/>
      <c r="S30" s="85"/>
      <c r="T30" s="88"/>
    </row>
    <row r="31" spans="2:20" ht="25.15" customHeight="1">
      <c r="C31" s="38"/>
      <c r="D31" s="35"/>
      <c r="E31" s="35"/>
      <c r="F31" s="35"/>
      <c r="G31" s="35"/>
      <c r="H31" s="35"/>
      <c r="I31" s="35"/>
      <c r="J31" s="35"/>
      <c r="K31" s="35"/>
      <c r="L31" s="35"/>
      <c r="M31" s="35"/>
      <c r="N31" s="35"/>
      <c r="O31" s="35"/>
      <c r="P31" s="35"/>
      <c r="Q31" s="35"/>
      <c r="R31" s="35"/>
      <c r="S31" s="35"/>
      <c r="T31" s="48"/>
    </row>
    <row r="32" spans="2:20" ht="25.15" customHeight="1">
      <c r="B32" s="426" t="s">
        <v>419</v>
      </c>
      <c r="C32" s="426"/>
      <c r="D32" s="426"/>
      <c r="E32" s="426"/>
      <c r="F32" s="426"/>
      <c r="G32" s="426"/>
      <c r="H32" s="426"/>
      <c r="I32" s="426"/>
      <c r="J32" s="426"/>
      <c r="K32" s="426"/>
      <c r="L32" s="426"/>
      <c r="M32" s="426"/>
      <c r="N32" s="426"/>
      <c r="O32" s="426"/>
      <c r="P32" s="426"/>
      <c r="Q32" s="426"/>
      <c r="R32" s="426"/>
      <c r="S32" s="426"/>
      <c r="T32" s="426"/>
    </row>
    <row r="33" spans="2:20" ht="25.15" customHeight="1">
      <c r="B33" s="427" t="s">
        <v>420</v>
      </c>
      <c r="C33" s="427"/>
      <c r="D33" s="427"/>
      <c r="E33" s="427"/>
      <c r="F33" s="427"/>
      <c r="G33" s="427"/>
      <c r="H33" s="427"/>
      <c r="I33" s="427"/>
      <c r="J33" s="427"/>
      <c r="K33" s="427"/>
      <c r="L33" s="427"/>
      <c r="M33" s="427"/>
      <c r="N33" s="427"/>
      <c r="O33" s="427"/>
      <c r="P33" s="427"/>
      <c r="Q33" s="427"/>
      <c r="R33" s="427"/>
      <c r="S33" s="427"/>
      <c r="T33" s="427"/>
    </row>
    <row r="34" spans="2:20" ht="25.15" customHeight="1">
      <c r="B34" s="173"/>
      <c r="C34" s="173"/>
      <c r="D34" s="173"/>
      <c r="E34" s="173"/>
      <c r="F34" s="173"/>
      <c r="G34" s="173"/>
      <c r="H34" s="173"/>
      <c r="I34" s="173"/>
      <c r="J34" s="173"/>
      <c r="K34" s="173"/>
      <c r="L34" s="173"/>
      <c r="M34" s="173"/>
      <c r="N34" s="173"/>
      <c r="O34" s="173"/>
      <c r="P34" s="173"/>
      <c r="Q34" s="173"/>
      <c r="R34" s="173"/>
      <c r="S34" s="173"/>
      <c r="T34" s="39" t="s">
        <v>208</v>
      </c>
    </row>
    <row r="35" spans="2:20" s="33" customFormat="1" ht="25.15" customHeight="1">
      <c r="B35" s="3" t="s">
        <v>67</v>
      </c>
      <c r="C35" s="95" t="s">
        <v>120</v>
      </c>
      <c r="D35" s="121">
        <v>2010</v>
      </c>
      <c r="E35" s="175">
        <v>2011</v>
      </c>
      <c r="F35" s="175">
        <v>2012</v>
      </c>
      <c r="G35" s="213">
        <v>2013</v>
      </c>
      <c r="H35" s="213">
        <v>2014</v>
      </c>
      <c r="I35" s="213">
        <v>2015</v>
      </c>
      <c r="J35" s="213">
        <v>2016</v>
      </c>
      <c r="K35" s="175">
        <v>2017</v>
      </c>
      <c r="L35" s="5" t="s">
        <v>158</v>
      </c>
      <c r="M35" s="175">
        <v>2019</v>
      </c>
      <c r="N35" s="175">
        <v>2020</v>
      </c>
      <c r="O35" s="175">
        <v>2021</v>
      </c>
      <c r="P35" s="55">
        <v>2022</v>
      </c>
      <c r="Q35" s="55">
        <v>2023</v>
      </c>
      <c r="R35" s="55" t="s">
        <v>368</v>
      </c>
      <c r="S35" s="55" t="s">
        <v>404</v>
      </c>
      <c r="T35" s="3" t="s">
        <v>121</v>
      </c>
    </row>
    <row r="36" spans="2:20" ht="25.15" customHeight="1">
      <c r="B36" s="128"/>
      <c r="C36" s="66" t="s">
        <v>104</v>
      </c>
      <c r="D36" s="215">
        <f>D7/D$25*100</f>
        <v>85.573347115781019</v>
      </c>
      <c r="E36" s="215">
        <f t="shared" ref="E36:R36" si="5">E7/E$25*100</f>
        <v>86.089917038936022</v>
      </c>
      <c r="F36" s="215">
        <f t="shared" si="5"/>
        <v>85.637505045908327</v>
      </c>
      <c r="G36" s="215">
        <f t="shared" si="5"/>
        <v>84.479910931764707</v>
      </c>
      <c r="H36" s="215">
        <f t="shared" si="5"/>
        <v>84.057197706038124</v>
      </c>
      <c r="I36" s="215">
        <f t="shared" si="5"/>
        <v>84.378819574977896</v>
      </c>
      <c r="J36" s="215">
        <f t="shared" si="5"/>
        <v>83.831095385290467</v>
      </c>
      <c r="K36" s="215">
        <f t="shared" si="5"/>
        <v>83.991401725115367</v>
      </c>
      <c r="L36" s="215">
        <f t="shared" si="5"/>
        <v>84.70732167180762</v>
      </c>
      <c r="M36" s="215">
        <f t="shared" si="5"/>
        <v>84.652724166272279</v>
      </c>
      <c r="N36" s="215">
        <f t="shared" si="5"/>
        <v>83.630158442090845</v>
      </c>
      <c r="O36" s="215">
        <f t="shared" si="5"/>
        <v>84.006430615402792</v>
      </c>
      <c r="P36" s="215">
        <f t="shared" si="5"/>
        <v>84.725276783072161</v>
      </c>
      <c r="Q36" s="215">
        <f t="shared" si="5"/>
        <v>84.341074979683341</v>
      </c>
      <c r="R36" s="215">
        <f t="shared" si="5"/>
        <v>84.487106645789396</v>
      </c>
      <c r="S36" s="215">
        <f t="shared" ref="S36" si="6">S7/S$25*100</f>
        <v>84.288023172293322</v>
      </c>
      <c r="T36" s="25" t="s">
        <v>44</v>
      </c>
    </row>
    <row r="37" spans="2:20" ht="25.15" customHeight="1">
      <c r="B37" s="129" t="s">
        <v>68</v>
      </c>
      <c r="C37" s="178" t="s">
        <v>45</v>
      </c>
      <c r="D37" s="298">
        <f t="shared" ref="D37:R37" si="7">D8/D$25*100</f>
        <v>0.73232515425268141</v>
      </c>
      <c r="E37" s="298">
        <f t="shared" si="7"/>
        <v>0.72207990941304512</v>
      </c>
      <c r="F37" s="298">
        <f t="shared" si="7"/>
        <v>0.71085359897275713</v>
      </c>
      <c r="G37" s="298">
        <f t="shared" si="7"/>
        <v>0.68014707220174819</v>
      </c>
      <c r="H37" s="298">
        <f t="shared" si="7"/>
        <v>0.65171968487947907</v>
      </c>
      <c r="I37" s="298">
        <f t="shared" si="7"/>
        <v>0.60679771043434083</v>
      </c>
      <c r="J37" s="298">
        <f t="shared" si="7"/>
        <v>0.59067942603304724</v>
      </c>
      <c r="K37" s="298">
        <f t="shared" si="7"/>
        <v>0.6294434560953972</v>
      </c>
      <c r="L37" s="298">
        <f t="shared" si="7"/>
        <v>0.64854461567691102</v>
      </c>
      <c r="M37" s="298">
        <f t="shared" si="7"/>
        <v>0.70486518783836905</v>
      </c>
      <c r="N37" s="298">
        <f t="shared" si="7"/>
        <v>0.74775106037316885</v>
      </c>
      <c r="O37" s="298">
        <f t="shared" si="7"/>
        <v>0.87897582847845401</v>
      </c>
      <c r="P37" s="298">
        <f t="shared" si="7"/>
        <v>0.77197705767678282</v>
      </c>
      <c r="Q37" s="298">
        <f t="shared" si="7"/>
        <v>0.74867361502719143</v>
      </c>
      <c r="R37" s="298">
        <f t="shared" si="7"/>
        <v>0.72707289990601298</v>
      </c>
      <c r="S37" s="298">
        <f t="shared" ref="S37" si="8">S8/S$25*100</f>
        <v>0.68088194635925925</v>
      </c>
      <c r="T37" s="41" t="s">
        <v>127</v>
      </c>
    </row>
    <row r="38" spans="2:20" ht="25.15" customHeight="1">
      <c r="B38" s="129" t="s">
        <v>69</v>
      </c>
      <c r="C38" s="178" t="s">
        <v>46</v>
      </c>
      <c r="D38" s="298">
        <f t="shared" ref="D38:R38" si="9">D9/D$25*100</f>
        <v>28.95340575996515</v>
      </c>
      <c r="E38" s="298">
        <f t="shared" si="9"/>
        <v>30.374023283170771</v>
      </c>
      <c r="F38" s="298">
        <f t="shared" si="9"/>
        <v>30.566963241756685</v>
      </c>
      <c r="G38" s="298">
        <f t="shared" si="9"/>
        <v>30.070817056940562</v>
      </c>
      <c r="H38" s="298">
        <f t="shared" si="9"/>
        <v>28.634030420894501</v>
      </c>
      <c r="I38" s="298">
        <f t="shared" si="9"/>
        <v>29.18140300927659</v>
      </c>
      <c r="J38" s="298">
        <f t="shared" si="9"/>
        <v>28.738833481727106</v>
      </c>
      <c r="K38" s="298">
        <f t="shared" si="9"/>
        <v>27.057013996320332</v>
      </c>
      <c r="L38" s="298">
        <f t="shared" si="9"/>
        <v>27.898135351360985</v>
      </c>
      <c r="M38" s="298">
        <f t="shared" si="9"/>
        <v>26.736452252275772</v>
      </c>
      <c r="N38" s="298">
        <f t="shared" si="9"/>
        <v>28.169037482686381</v>
      </c>
      <c r="O38" s="298">
        <f t="shared" si="9"/>
        <v>26.737853443780285</v>
      </c>
      <c r="P38" s="298">
        <f t="shared" si="9"/>
        <v>27.078186976910267</v>
      </c>
      <c r="Q38" s="298">
        <f t="shared" si="9"/>
        <v>25.17231704365987</v>
      </c>
      <c r="R38" s="298">
        <f t="shared" si="9"/>
        <v>23.772753502681017</v>
      </c>
      <c r="S38" s="298">
        <f t="shared" ref="S38" si="10">S9/S$25*100</f>
        <v>23.342776078797261</v>
      </c>
      <c r="T38" s="41" t="s">
        <v>128</v>
      </c>
    </row>
    <row r="39" spans="2:20" ht="25.15" customHeight="1">
      <c r="B39" s="129" t="s">
        <v>70</v>
      </c>
      <c r="C39" s="178" t="s">
        <v>13</v>
      </c>
      <c r="D39" s="298">
        <f t="shared" ref="D39:R39" si="11">D10/D$25*100</f>
        <v>8.098830061595768</v>
      </c>
      <c r="E39" s="298">
        <f t="shared" si="11"/>
        <v>8.237850391711607</v>
      </c>
      <c r="F39" s="298">
        <f t="shared" si="11"/>
        <v>8.1403810067933353</v>
      </c>
      <c r="G39" s="298">
        <f t="shared" si="11"/>
        <v>8.1603809824289808</v>
      </c>
      <c r="H39" s="298">
        <f t="shared" si="11"/>
        <v>8.0070623717384724</v>
      </c>
      <c r="I39" s="298">
        <f t="shared" si="11"/>
        <v>8.8992246874579894</v>
      </c>
      <c r="J39" s="298">
        <f t="shared" si="11"/>
        <v>9.5281450504355121</v>
      </c>
      <c r="K39" s="298">
        <f t="shared" si="11"/>
        <v>9.5240240694376652</v>
      </c>
      <c r="L39" s="298">
        <f t="shared" si="11"/>
        <v>9.5687243750744901</v>
      </c>
      <c r="M39" s="298">
        <f t="shared" si="11"/>
        <v>9.9375062059236434</v>
      </c>
      <c r="N39" s="298">
        <f t="shared" si="11"/>
        <v>9.195097891945883</v>
      </c>
      <c r="O39" s="298">
        <f t="shared" si="11"/>
        <v>9.9993636422261911</v>
      </c>
      <c r="P39" s="298">
        <f t="shared" si="11"/>
        <v>10.326952679971097</v>
      </c>
      <c r="Q39" s="298">
        <f t="shared" si="11"/>
        <v>10.287515901575835</v>
      </c>
      <c r="R39" s="298">
        <f t="shared" si="11"/>
        <v>10.089002500021616</v>
      </c>
      <c r="S39" s="298">
        <f t="shared" ref="S39" si="12">S10/S$25*100</f>
        <v>9.8317203392275783</v>
      </c>
      <c r="T39" s="41" t="s">
        <v>47</v>
      </c>
    </row>
    <row r="40" spans="2:20" ht="25.15" customHeight="1">
      <c r="B40" s="129" t="s">
        <v>71</v>
      </c>
      <c r="C40" s="178" t="s">
        <v>48</v>
      </c>
      <c r="D40" s="298">
        <f t="shared" ref="D40:R40" si="13">D11/D$25*100</f>
        <v>2.511332397911179</v>
      </c>
      <c r="E40" s="298">
        <f t="shared" si="13"/>
        <v>2.5343280574414928</v>
      </c>
      <c r="F40" s="298">
        <f t="shared" si="13"/>
        <v>2.5945137319476514</v>
      </c>
      <c r="G40" s="298">
        <f t="shared" si="13"/>
        <v>2.5736072620264649</v>
      </c>
      <c r="H40" s="298">
        <f t="shared" si="13"/>
        <v>2.6713689295002485</v>
      </c>
      <c r="I40" s="298">
        <f t="shared" si="13"/>
        <v>1.8281554164002234</v>
      </c>
      <c r="J40" s="298">
        <f t="shared" si="13"/>
        <v>1.9837300641070861</v>
      </c>
      <c r="K40" s="298">
        <f t="shared" si="13"/>
        <v>2.2578731392263096</v>
      </c>
      <c r="L40" s="298">
        <f t="shared" si="13"/>
        <v>2.2659296384047387</v>
      </c>
      <c r="M40" s="298">
        <f t="shared" si="13"/>
        <v>2.4298791856622186</v>
      </c>
      <c r="N40" s="298">
        <f t="shared" si="13"/>
        <v>2.3674055955216984</v>
      </c>
      <c r="O40" s="298">
        <f t="shared" si="13"/>
        <v>2.529768888804921</v>
      </c>
      <c r="P40" s="298">
        <f t="shared" si="13"/>
        <v>2.5345856835066689</v>
      </c>
      <c r="Q40" s="298">
        <f t="shared" si="13"/>
        <v>2.5797768865237032</v>
      </c>
      <c r="R40" s="298">
        <f t="shared" si="13"/>
        <v>2.4304026444390932</v>
      </c>
      <c r="S40" s="298">
        <f t="shared" ref="S40" si="14">S11/S$25*100</f>
        <v>2.3670524069639534</v>
      </c>
      <c r="T40" s="41" t="s">
        <v>129</v>
      </c>
    </row>
    <row r="41" spans="2:20" ht="25.15" customHeight="1">
      <c r="B41" s="129" t="s">
        <v>72</v>
      </c>
      <c r="C41" s="178" t="s">
        <v>14</v>
      </c>
      <c r="D41" s="298">
        <f t="shared" ref="D41:R41" si="15">D12/D$25*100</f>
        <v>10.695682583662125</v>
      </c>
      <c r="E41" s="298">
        <f t="shared" si="15"/>
        <v>9.9585673392216467</v>
      </c>
      <c r="F41" s="298">
        <f t="shared" si="15"/>
        <v>9.4909716330890319</v>
      </c>
      <c r="G41" s="298">
        <f t="shared" si="15"/>
        <v>9.0392820892505679</v>
      </c>
      <c r="H41" s="298">
        <f t="shared" si="15"/>
        <v>8.9881573619531938</v>
      </c>
      <c r="I41" s="298">
        <f t="shared" si="15"/>
        <v>8.9488886704836812</v>
      </c>
      <c r="J41" s="298">
        <f t="shared" si="15"/>
        <v>8.4737654552115078</v>
      </c>
      <c r="K41" s="298">
        <f t="shared" si="15"/>
        <v>8.5345607047461503</v>
      </c>
      <c r="L41" s="298">
        <f t="shared" si="15"/>
        <v>8.6050236703697625</v>
      </c>
      <c r="M41" s="298">
        <f t="shared" si="15"/>
        <v>8.3923377379429613</v>
      </c>
      <c r="N41" s="298">
        <f t="shared" si="15"/>
        <v>8.4209323357172803</v>
      </c>
      <c r="O41" s="298">
        <f t="shared" si="15"/>
        <v>8.3138951642665244</v>
      </c>
      <c r="P41" s="298">
        <f t="shared" si="15"/>
        <v>8.1585986414261917</v>
      </c>
      <c r="Q41" s="298">
        <f t="shared" si="15"/>
        <v>8.4975092978749434</v>
      </c>
      <c r="R41" s="298">
        <f t="shared" si="15"/>
        <v>9.4631712699059083</v>
      </c>
      <c r="S41" s="298">
        <f t="shared" ref="S41" si="16">S12/S$25*100</f>
        <v>9.8925606571780786</v>
      </c>
      <c r="T41" s="41" t="s">
        <v>49</v>
      </c>
    </row>
    <row r="42" spans="2:20" ht="25.15" customHeight="1">
      <c r="B42" s="129" t="s">
        <v>73</v>
      </c>
      <c r="C42" s="178" t="s">
        <v>50</v>
      </c>
      <c r="D42" s="298">
        <f t="shared" ref="D42:R42" si="17">D13/D$25*100</f>
        <v>12.694546265581257</v>
      </c>
      <c r="E42" s="298">
        <f t="shared" si="17"/>
        <v>12.466991926221297</v>
      </c>
      <c r="F42" s="298">
        <f t="shared" si="17"/>
        <v>12.128000646916048</v>
      </c>
      <c r="G42" s="298">
        <f t="shared" si="17"/>
        <v>12.322881409315753</v>
      </c>
      <c r="H42" s="298">
        <f t="shared" si="17"/>
        <v>12.37217122819791</v>
      </c>
      <c r="I42" s="298">
        <f t="shared" si="17"/>
        <v>13.031649440411975</v>
      </c>
      <c r="J42" s="298">
        <f t="shared" si="17"/>
        <v>12.498939997079168</v>
      </c>
      <c r="K42" s="298">
        <f t="shared" si="17"/>
        <v>12.756721930504792</v>
      </c>
      <c r="L42" s="298">
        <f t="shared" si="17"/>
        <v>12.791107875459327</v>
      </c>
      <c r="M42" s="298">
        <f t="shared" si="17"/>
        <v>13.089470039743681</v>
      </c>
      <c r="N42" s="298">
        <f t="shared" si="17"/>
        <v>12.529751096269139</v>
      </c>
      <c r="O42" s="298">
        <f t="shared" si="17"/>
        <v>12.862590705188079</v>
      </c>
      <c r="P42" s="298">
        <f t="shared" si="17"/>
        <v>12.445789585015218</v>
      </c>
      <c r="Q42" s="298">
        <f t="shared" si="17"/>
        <v>12.752632662062169</v>
      </c>
      <c r="R42" s="298">
        <f t="shared" si="17"/>
        <v>12.858588809778249</v>
      </c>
      <c r="S42" s="298">
        <f t="shared" ref="S42" si="18">S13/S$25*100</f>
        <v>12.938287837387108</v>
      </c>
      <c r="T42" s="41" t="s">
        <v>130</v>
      </c>
    </row>
    <row r="43" spans="2:20" ht="25.15" customHeight="1">
      <c r="B43" s="129" t="s">
        <v>74</v>
      </c>
      <c r="C43" s="178" t="s">
        <v>51</v>
      </c>
      <c r="D43" s="298">
        <f t="shared" ref="D43:R43" si="19">D14/D$25*100</f>
        <v>5.6354240173564092</v>
      </c>
      <c r="E43" s="298">
        <f t="shared" si="19"/>
        <v>5.5514366402863331</v>
      </c>
      <c r="F43" s="298">
        <f t="shared" si="19"/>
        <v>5.6374671702435926</v>
      </c>
      <c r="G43" s="298">
        <f t="shared" si="19"/>
        <v>5.4817194247832353</v>
      </c>
      <c r="H43" s="298">
        <f t="shared" si="19"/>
        <v>6.0055105336458654</v>
      </c>
      <c r="I43" s="298">
        <f t="shared" si="19"/>
        <v>5.3513124724689911</v>
      </c>
      <c r="J43" s="298">
        <f t="shared" si="19"/>
        <v>5.1647535035002283</v>
      </c>
      <c r="K43" s="298">
        <f t="shared" si="19"/>
        <v>5.3610080209637836</v>
      </c>
      <c r="L43" s="298">
        <f t="shared" si="19"/>
        <v>5.4029589674062066</v>
      </c>
      <c r="M43" s="298">
        <f t="shared" si="19"/>
        <v>5.5741283420232435</v>
      </c>
      <c r="N43" s="298">
        <f t="shared" si="19"/>
        <v>3.9916238344193071</v>
      </c>
      <c r="O43" s="298">
        <f t="shared" si="19"/>
        <v>4.193036563007003</v>
      </c>
      <c r="P43" s="298">
        <f t="shared" si="19"/>
        <v>4.5986820918953644</v>
      </c>
      <c r="Q43" s="298">
        <f t="shared" si="19"/>
        <v>4.9626745100499585</v>
      </c>
      <c r="R43" s="298">
        <f t="shared" si="19"/>
        <v>5.3635601873112106</v>
      </c>
      <c r="S43" s="298">
        <f t="shared" ref="S43" si="20">S14/S$25*100</f>
        <v>5.4441526533364026</v>
      </c>
      <c r="T43" s="41" t="s">
        <v>131</v>
      </c>
    </row>
    <row r="44" spans="2:20" ht="25.15" customHeight="1">
      <c r="B44" s="129" t="s">
        <v>75</v>
      </c>
      <c r="C44" s="178" t="s">
        <v>52</v>
      </c>
      <c r="D44" s="298">
        <f t="shared" ref="D44:R44" si="21">D15/D$25*100</f>
        <v>1.6514479906128694</v>
      </c>
      <c r="E44" s="298">
        <f t="shared" si="21"/>
        <v>1.7918498936335638</v>
      </c>
      <c r="F44" s="298">
        <f t="shared" si="21"/>
        <v>1.7182570907797523</v>
      </c>
      <c r="G44" s="298">
        <f t="shared" si="21"/>
        <v>1.665848461022426</v>
      </c>
      <c r="H44" s="298">
        <f t="shared" si="21"/>
        <v>1.7197470491945903</v>
      </c>
      <c r="I44" s="298">
        <f t="shared" si="21"/>
        <v>1.7887197363352769</v>
      </c>
      <c r="J44" s="298">
        <f t="shared" si="21"/>
        <v>1.8146636295645082</v>
      </c>
      <c r="K44" s="298">
        <f t="shared" si="21"/>
        <v>1.9907031510623407</v>
      </c>
      <c r="L44" s="298">
        <f t="shared" si="21"/>
        <v>1.9610889640529021</v>
      </c>
      <c r="M44" s="298">
        <f t="shared" si="21"/>
        <v>2.0267428352597405</v>
      </c>
      <c r="N44" s="298">
        <f t="shared" si="21"/>
        <v>1.538580856372205</v>
      </c>
      <c r="O44" s="298">
        <f t="shared" si="21"/>
        <v>1.6426231996773757</v>
      </c>
      <c r="P44" s="298">
        <f t="shared" si="21"/>
        <v>1.7297709477661742</v>
      </c>
      <c r="Q44" s="298">
        <f t="shared" si="21"/>
        <v>1.7491271889052911</v>
      </c>
      <c r="R44" s="298">
        <f t="shared" si="21"/>
        <v>1.7966988460174274</v>
      </c>
      <c r="S44" s="298">
        <f t="shared" ref="S44" si="22">S15/S$25*100</f>
        <v>1.7845638128387555</v>
      </c>
      <c r="T44" s="41" t="s">
        <v>132</v>
      </c>
    </row>
    <row r="45" spans="2:20" ht="25.15" customHeight="1">
      <c r="B45" s="129" t="s">
        <v>76</v>
      </c>
      <c r="C45" s="178" t="s">
        <v>53</v>
      </c>
      <c r="D45" s="298">
        <f t="shared" ref="D45:R45" si="23">D16/D$25*100</f>
        <v>2.8175079127103357</v>
      </c>
      <c r="E45" s="298">
        <f t="shared" si="23"/>
        <v>2.596203094506071</v>
      </c>
      <c r="F45" s="298">
        <f t="shared" si="23"/>
        <v>2.5188336456953495</v>
      </c>
      <c r="G45" s="298">
        <f t="shared" si="23"/>
        <v>2.5487380904704993</v>
      </c>
      <c r="H45" s="298">
        <f t="shared" si="23"/>
        <v>2.5998349524729596</v>
      </c>
      <c r="I45" s="298">
        <f t="shared" si="23"/>
        <v>2.5834752847258873</v>
      </c>
      <c r="J45" s="298">
        <f t="shared" si="23"/>
        <v>2.6329420296605512</v>
      </c>
      <c r="K45" s="298">
        <f t="shared" si="23"/>
        <v>2.8355630549477313</v>
      </c>
      <c r="L45" s="298">
        <f t="shared" si="23"/>
        <v>2.7757304902179603</v>
      </c>
      <c r="M45" s="298">
        <f t="shared" si="23"/>
        <v>2.7456368164479548</v>
      </c>
      <c r="N45" s="298">
        <f t="shared" si="23"/>
        <v>3.1712159898755012</v>
      </c>
      <c r="O45" s="298">
        <f t="shared" si="23"/>
        <v>3.1390075167575229</v>
      </c>
      <c r="P45" s="298">
        <f t="shared" si="23"/>
        <v>3.1514650128380914</v>
      </c>
      <c r="Q45" s="298">
        <f t="shared" si="23"/>
        <v>3.1839790587650749</v>
      </c>
      <c r="R45" s="298">
        <f t="shared" si="23"/>
        <v>3.251266156377393</v>
      </c>
      <c r="S45" s="298">
        <f t="shared" ref="S45" si="24">S16/S$25*100</f>
        <v>3.2131107583595178</v>
      </c>
      <c r="T45" s="41" t="s">
        <v>133</v>
      </c>
    </row>
    <row r="46" spans="2:20" ht="25.15" customHeight="1">
      <c r="B46" s="129" t="s">
        <v>77</v>
      </c>
      <c r="C46" s="179" t="s">
        <v>54</v>
      </c>
      <c r="D46" s="215">
        <f t="shared" ref="D46:R46" si="25">D17/D$25*100</f>
        <v>8.7514838503362888</v>
      </c>
      <c r="E46" s="215">
        <f t="shared" si="25"/>
        <v>8.4361854888367773</v>
      </c>
      <c r="F46" s="215">
        <f t="shared" si="25"/>
        <v>8.5779170850827597</v>
      </c>
      <c r="G46" s="215">
        <f t="shared" si="25"/>
        <v>9.3815395208388352</v>
      </c>
      <c r="H46" s="215">
        <f t="shared" si="25"/>
        <v>9.7899710276523848</v>
      </c>
      <c r="I46" s="215">
        <f t="shared" si="25"/>
        <v>9.8444867903149387</v>
      </c>
      <c r="J46" s="215">
        <f t="shared" si="25"/>
        <v>9.880389313838279</v>
      </c>
      <c r="K46" s="215">
        <f t="shared" si="25"/>
        <v>9.883599584081928</v>
      </c>
      <c r="L46" s="215">
        <f t="shared" si="25"/>
        <v>9.315776450664357</v>
      </c>
      <c r="M46" s="215">
        <f t="shared" si="25"/>
        <v>9.3765492300719515</v>
      </c>
      <c r="N46" s="215">
        <f t="shared" si="25"/>
        <v>9.4928926733883472</v>
      </c>
      <c r="O46" s="215">
        <f t="shared" si="25"/>
        <v>9.4570867241813161</v>
      </c>
      <c r="P46" s="215">
        <f t="shared" si="25"/>
        <v>9.2448193898052846</v>
      </c>
      <c r="Q46" s="215">
        <f t="shared" si="25"/>
        <v>9.7112126511886547</v>
      </c>
      <c r="R46" s="215">
        <f t="shared" si="25"/>
        <v>9.7088995472557063</v>
      </c>
      <c r="S46" s="215">
        <f t="shared" ref="S46" si="26">S17/S$25*100</f>
        <v>10.092062813220611</v>
      </c>
      <c r="T46" s="180" t="s">
        <v>55</v>
      </c>
    </row>
    <row r="47" spans="2:20" ht="25.15" customHeight="1">
      <c r="B47" s="129" t="s">
        <v>78</v>
      </c>
      <c r="C47" s="178" t="s">
        <v>56</v>
      </c>
      <c r="D47" s="298">
        <f t="shared" ref="D47:R47" si="27">D18/D$25*100</f>
        <v>4.7387341495900088</v>
      </c>
      <c r="E47" s="298">
        <f t="shared" si="27"/>
        <v>4.823924535301539</v>
      </c>
      <c r="F47" s="298">
        <f t="shared" si="27"/>
        <v>5.076140525528424</v>
      </c>
      <c r="G47" s="298">
        <f t="shared" si="27"/>
        <v>4.8969497250381737</v>
      </c>
      <c r="H47" s="298">
        <f t="shared" si="27"/>
        <v>5.1358518032063589</v>
      </c>
      <c r="I47" s="298">
        <f t="shared" si="27"/>
        <v>5.0282210828110712</v>
      </c>
      <c r="J47" s="298">
        <f t="shared" si="27"/>
        <v>5.2755630212933236</v>
      </c>
      <c r="K47" s="298">
        <f t="shared" si="27"/>
        <v>5.6912327595188561</v>
      </c>
      <c r="L47" s="298">
        <f t="shared" si="27"/>
        <v>5.4640563420765469</v>
      </c>
      <c r="M47" s="298">
        <f t="shared" si="27"/>
        <v>5.6896224389038625</v>
      </c>
      <c r="N47" s="298">
        <f t="shared" si="27"/>
        <v>5.434105631651442</v>
      </c>
      <c r="O47" s="298">
        <f t="shared" si="27"/>
        <v>5.5089163291908516</v>
      </c>
      <c r="P47" s="298">
        <f t="shared" si="27"/>
        <v>5.6866991486212948</v>
      </c>
      <c r="Q47" s="298">
        <f t="shared" si="27"/>
        <v>5.8251589068229537</v>
      </c>
      <c r="R47" s="298">
        <f t="shared" si="27"/>
        <v>5.9641912717292556</v>
      </c>
      <c r="S47" s="298">
        <f t="shared" ref="S47" si="28">S18/S$25*100</f>
        <v>6.0602024431971584</v>
      </c>
      <c r="T47" s="41" t="s">
        <v>134</v>
      </c>
    </row>
    <row r="48" spans="2:20" ht="25.15" customHeight="1">
      <c r="B48" s="129" t="s">
        <v>192</v>
      </c>
      <c r="C48" s="181" t="s">
        <v>193</v>
      </c>
      <c r="D48" s="298">
        <f t="shared" ref="D48:R48" si="29">D19/D$25*100</f>
        <v>4.5888306666728349</v>
      </c>
      <c r="E48" s="298">
        <f t="shared" si="29"/>
        <v>4.4517160693069764</v>
      </c>
      <c r="F48" s="298">
        <f t="shared" si="29"/>
        <v>4.2045323261973948</v>
      </c>
      <c r="G48" s="298">
        <f t="shared" si="29"/>
        <v>4.0630877644096914</v>
      </c>
      <c r="H48" s="298">
        <f t="shared" si="29"/>
        <v>4.2026183556423025</v>
      </c>
      <c r="I48" s="298">
        <f t="shared" si="29"/>
        <v>4.0956134527753569</v>
      </c>
      <c r="J48" s="298">
        <f t="shared" si="29"/>
        <v>4.1130764659286081</v>
      </c>
      <c r="K48" s="298">
        <f t="shared" si="29"/>
        <v>4.2243559476343933</v>
      </c>
      <c r="L48" s="298">
        <f t="shared" si="29"/>
        <v>4.1349421648701838</v>
      </c>
      <c r="M48" s="298">
        <f t="shared" si="29"/>
        <v>3.9594559134244678</v>
      </c>
      <c r="N48" s="298">
        <f t="shared" si="29"/>
        <v>4.1358843640999465</v>
      </c>
      <c r="O48" s="298">
        <f t="shared" si="29"/>
        <v>4.0628051301934267</v>
      </c>
      <c r="P48" s="298">
        <f t="shared" si="29"/>
        <v>4.0957895054137401</v>
      </c>
      <c r="Q48" s="298">
        <f t="shared" si="29"/>
        <v>4.3661341708400432</v>
      </c>
      <c r="R48" s="298">
        <f t="shared" si="29"/>
        <v>4.5483755641948749</v>
      </c>
      <c r="S48" s="298">
        <f t="shared" ref="S48" si="30">S19/S$25*100</f>
        <v>4.536891584460891</v>
      </c>
      <c r="T48" s="41" t="s">
        <v>194</v>
      </c>
    </row>
    <row r="49" spans="2:20" ht="25.15" customHeight="1">
      <c r="B49" s="129" t="s">
        <v>79</v>
      </c>
      <c r="C49" s="179" t="s">
        <v>57</v>
      </c>
      <c r="D49" s="215">
        <f t="shared" ref="D49:R49" si="31">D20/D$25*100</f>
        <v>5.2327296707570836</v>
      </c>
      <c r="E49" s="215">
        <f t="shared" si="31"/>
        <v>5.0261140257340822</v>
      </c>
      <c r="F49" s="215">
        <f t="shared" si="31"/>
        <v>5.3313312096738787</v>
      </c>
      <c r="G49" s="215">
        <f t="shared" si="31"/>
        <v>5.6203633017836809</v>
      </c>
      <c r="H49" s="215">
        <f t="shared" si="31"/>
        <v>5.5894375048503013</v>
      </c>
      <c r="I49" s="215">
        <f t="shared" si="31"/>
        <v>5.2570124736852426</v>
      </c>
      <c r="J49" s="215">
        <f t="shared" si="31"/>
        <v>5.7662211458975596</v>
      </c>
      <c r="K49" s="215">
        <f t="shared" si="31"/>
        <v>5.5803640369453751</v>
      </c>
      <c r="L49" s="215">
        <f t="shared" si="31"/>
        <v>5.3944799888634973</v>
      </c>
      <c r="M49" s="215">
        <f t="shared" si="31"/>
        <v>5.2963621948569504</v>
      </c>
      <c r="N49" s="215">
        <f t="shared" si="31"/>
        <v>6.1429186797406432</v>
      </c>
      <c r="O49" s="215">
        <f t="shared" si="31"/>
        <v>5.8332293909107573</v>
      </c>
      <c r="P49" s="215">
        <f t="shared" si="31"/>
        <v>5.3319441835522801</v>
      </c>
      <c r="Q49" s="215">
        <f t="shared" si="31"/>
        <v>5.2695334282546931</v>
      </c>
      <c r="R49" s="215">
        <f t="shared" si="31"/>
        <v>5.1147942904784767</v>
      </c>
      <c r="S49" s="215">
        <f t="shared" ref="S49" si="32">S20/S$25*100</f>
        <v>4.9526817332951083</v>
      </c>
      <c r="T49" s="180" t="s">
        <v>135</v>
      </c>
    </row>
    <row r="50" spans="2:20" ht="25.15" customHeight="1">
      <c r="B50" s="129" t="s">
        <v>80</v>
      </c>
      <c r="C50" s="178" t="s">
        <v>58</v>
      </c>
      <c r="D50" s="298">
        <f t="shared" ref="D50:R50" si="33">D21/D$25*100</f>
        <v>1.1699200028635064</v>
      </c>
      <c r="E50" s="298">
        <f t="shared" si="33"/>
        <v>1.2232833553567151</v>
      </c>
      <c r="F50" s="298">
        <f t="shared" si="33"/>
        <v>1.2223506054710711</v>
      </c>
      <c r="G50" s="298">
        <f t="shared" si="33"/>
        <v>1.2423194248197413</v>
      </c>
      <c r="H50" s="298">
        <f t="shared" si="33"/>
        <v>1.2854267707381601</v>
      </c>
      <c r="I50" s="298">
        <f t="shared" si="33"/>
        <v>1.2854788764397087</v>
      </c>
      <c r="J50" s="298">
        <f t="shared" si="33"/>
        <v>1.3502677648782027</v>
      </c>
      <c r="K50" s="298">
        <f t="shared" si="33"/>
        <v>1.3705622102402963</v>
      </c>
      <c r="L50" s="298">
        <f t="shared" si="33"/>
        <v>1.422621431432473</v>
      </c>
      <c r="M50" s="298">
        <f t="shared" si="33"/>
        <v>1.522655602266791</v>
      </c>
      <c r="N50" s="298">
        <f t="shared" si="33"/>
        <v>1.8661208660188378</v>
      </c>
      <c r="O50" s="298">
        <f t="shared" si="33"/>
        <v>1.8231777178433166</v>
      </c>
      <c r="P50" s="298">
        <f t="shared" si="33"/>
        <v>1.7917779179871238</v>
      </c>
      <c r="Q50" s="298">
        <f t="shared" si="33"/>
        <v>1.817234900244374</v>
      </c>
      <c r="R50" s="298">
        <f t="shared" si="33"/>
        <v>1.7980496764570715</v>
      </c>
      <c r="S50" s="298">
        <f t="shared" ref="S50" si="34">S21/S$25*100</f>
        <v>1.7413910855640657</v>
      </c>
      <c r="T50" s="41" t="s">
        <v>59</v>
      </c>
    </row>
    <row r="51" spans="2:20" ht="25.15" customHeight="1">
      <c r="B51" s="129" t="s">
        <v>81</v>
      </c>
      <c r="C51" s="178" t="s">
        <v>60</v>
      </c>
      <c r="D51" s="298">
        <f t="shared" ref="D51:R51" si="35">D22/D$25*100</f>
        <v>0.66936472694640725</v>
      </c>
      <c r="E51" s="298">
        <f t="shared" si="35"/>
        <v>0.81639653457721584</v>
      </c>
      <c r="F51" s="298">
        <f t="shared" si="35"/>
        <v>1.033948075737364</v>
      </c>
      <c r="G51" s="298">
        <f t="shared" si="35"/>
        <v>1.1864787314269829</v>
      </c>
      <c r="H51" s="298">
        <f t="shared" si="35"/>
        <v>1.218310759917473</v>
      </c>
      <c r="I51" s="298">
        <f t="shared" si="35"/>
        <v>1.1765444084910743</v>
      </c>
      <c r="J51" s="298">
        <f t="shared" si="35"/>
        <v>1.0587703072599521</v>
      </c>
      <c r="K51" s="298">
        <f t="shared" si="35"/>
        <v>1.1001618765403951</v>
      </c>
      <c r="L51" s="298">
        <f t="shared" si="35"/>
        <v>1.1429020808956514</v>
      </c>
      <c r="M51" s="298">
        <f t="shared" si="35"/>
        <v>1.2258340292111176</v>
      </c>
      <c r="N51" s="298">
        <f t="shared" si="35"/>
        <v>1.4889194248239574</v>
      </c>
      <c r="O51" s="298">
        <f t="shared" si="35"/>
        <v>1.7370943458880632</v>
      </c>
      <c r="P51" s="298">
        <f t="shared" si="35"/>
        <v>1.7733383107715577</v>
      </c>
      <c r="Q51" s="298">
        <f t="shared" si="35"/>
        <v>1.8063982858461121</v>
      </c>
      <c r="R51" s="298">
        <f t="shared" si="35"/>
        <v>1.8029182371116514</v>
      </c>
      <c r="S51" s="298">
        <f t="shared" ref="S51" si="36">S22/S$25*100</f>
        <v>1.8327411937433522</v>
      </c>
      <c r="T51" s="41" t="s">
        <v>136</v>
      </c>
    </row>
    <row r="52" spans="2:20" ht="25.15" customHeight="1">
      <c r="B52" s="129" t="s">
        <v>82</v>
      </c>
      <c r="C52" s="178" t="s">
        <v>61</v>
      </c>
      <c r="D52" s="298">
        <f t="shared" ref="D52:R52" si="37">D23/D$25*100</f>
        <v>0.61599542606048219</v>
      </c>
      <c r="E52" s="298">
        <f t="shared" si="37"/>
        <v>0.54126600878774744</v>
      </c>
      <c r="F52" s="298">
        <f t="shared" si="37"/>
        <v>0.5942917467798714</v>
      </c>
      <c r="G52" s="298">
        <f t="shared" si="37"/>
        <v>0.54765343762985663</v>
      </c>
      <c r="H52" s="298">
        <f t="shared" si="37"/>
        <v>0.56538748405659178</v>
      </c>
      <c r="I52" s="298">
        <f t="shared" si="37"/>
        <v>0.57333532646572716</v>
      </c>
      <c r="J52" s="298">
        <f t="shared" si="37"/>
        <v>0.60696518861167159</v>
      </c>
      <c r="K52" s="298">
        <f t="shared" si="37"/>
        <v>0.65817740787691292</v>
      </c>
      <c r="L52" s="298">
        <f t="shared" si="37"/>
        <v>0.62555570450946052</v>
      </c>
      <c r="M52" s="298">
        <f t="shared" si="37"/>
        <v>0.61813757934845304</v>
      </c>
      <c r="N52" s="298">
        <f t="shared" si="37"/>
        <v>0.5737320123160834</v>
      </c>
      <c r="O52" s="298">
        <f t="shared" si="37"/>
        <v>0.57732214010079108</v>
      </c>
      <c r="P52" s="298">
        <f t="shared" si="37"/>
        <v>0.58166322327257369</v>
      </c>
      <c r="Q52" s="298">
        <f t="shared" si="37"/>
        <v>0.59194255148584141</v>
      </c>
      <c r="R52" s="298">
        <f t="shared" si="37"/>
        <v>0.62105507985861297</v>
      </c>
      <c r="S52" s="298">
        <f t="shared" ref="S52" si="38">S23/S$25*100</f>
        <v>0.62169037487994083</v>
      </c>
      <c r="T52" s="41" t="s">
        <v>137</v>
      </c>
    </row>
    <row r="53" spans="2:20" ht="25.15" customHeight="1">
      <c r="B53" s="130" t="s">
        <v>83</v>
      </c>
      <c r="C53" s="182" t="s">
        <v>117</v>
      </c>
      <c r="D53" s="296">
        <f t="shared" ref="D53:R53" si="39">D24/D$25*100</f>
        <v>0.44243936312559179</v>
      </c>
      <c r="E53" s="296">
        <f t="shared" si="39"/>
        <v>0.44778344649311136</v>
      </c>
      <c r="F53" s="296">
        <f t="shared" si="39"/>
        <v>0.45324665933504482</v>
      </c>
      <c r="G53" s="296">
        <f t="shared" si="39"/>
        <v>0.51818624561276427</v>
      </c>
      <c r="H53" s="296">
        <f t="shared" si="39"/>
        <v>0.56339376145918418</v>
      </c>
      <c r="I53" s="296">
        <f t="shared" si="39"/>
        <v>0.51968116102192674</v>
      </c>
      <c r="J53" s="296">
        <f t="shared" si="39"/>
        <v>0.52229415497368836</v>
      </c>
      <c r="K53" s="296">
        <f t="shared" si="39"/>
        <v>0.54463465385732024</v>
      </c>
      <c r="L53" s="296">
        <f t="shared" si="39"/>
        <v>0.5824218886645246</v>
      </c>
      <c r="M53" s="296">
        <f t="shared" si="39"/>
        <v>0.67436440879881132</v>
      </c>
      <c r="N53" s="296">
        <f t="shared" si="39"/>
        <v>0.73403020478015679</v>
      </c>
      <c r="O53" s="296">
        <f t="shared" si="39"/>
        <v>0.70325326950512168</v>
      </c>
      <c r="P53" s="296">
        <f t="shared" si="39"/>
        <v>0.69795964357025242</v>
      </c>
      <c r="Q53" s="296">
        <f t="shared" si="39"/>
        <v>0.67817894087331032</v>
      </c>
      <c r="R53" s="296">
        <f t="shared" si="39"/>
        <v>0.68919951647642874</v>
      </c>
      <c r="S53" s="296">
        <f t="shared" ref="S53" si="40">S24/S$25*100</f>
        <v>0.66723228119096001</v>
      </c>
      <c r="T53" s="180" t="s">
        <v>138</v>
      </c>
    </row>
    <row r="54" spans="2:20" ht="25.15" customHeight="1">
      <c r="B54" s="28"/>
      <c r="C54" s="28" t="s">
        <v>16</v>
      </c>
      <c r="D54" s="215">
        <f t="shared" ref="D54:R54" si="41">D25/D$25*100</f>
        <v>100</v>
      </c>
      <c r="E54" s="215">
        <f t="shared" si="41"/>
        <v>100</v>
      </c>
      <c r="F54" s="215">
        <f t="shared" si="41"/>
        <v>100</v>
      </c>
      <c r="G54" s="215">
        <f t="shared" si="41"/>
        <v>100</v>
      </c>
      <c r="H54" s="215">
        <f t="shared" si="41"/>
        <v>100</v>
      </c>
      <c r="I54" s="215">
        <f t="shared" si="41"/>
        <v>100</v>
      </c>
      <c r="J54" s="215">
        <f t="shared" si="41"/>
        <v>100</v>
      </c>
      <c r="K54" s="215">
        <f t="shared" si="41"/>
        <v>100</v>
      </c>
      <c r="L54" s="215">
        <f t="shared" si="41"/>
        <v>100</v>
      </c>
      <c r="M54" s="215">
        <f t="shared" si="41"/>
        <v>100</v>
      </c>
      <c r="N54" s="215">
        <f t="shared" si="41"/>
        <v>100</v>
      </c>
      <c r="O54" s="215">
        <f t="shared" si="41"/>
        <v>100</v>
      </c>
      <c r="P54" s="215">
        <f t="shared" si="41"/>
        <v>100</v>
      </c>
      <c r="Q54" s="215">
        <f t="shared" si="41"/>
        <v>100</v>
      </c>
      <c r="R54" s="215">
        <f t="shared" si="41"/>
        <v>100</v>
      </c>
      <c r="S54" s="215">
        <f t="shared" ref="S54" si="42">S25/S$25*100</f>
        <v>100</v>
      </c>
      <c r="T54" s="26" t="s">
        <v>20</v>
      </c>
    </row>
    <row r="55" spans="2:20" ht="25.15" customHeight="1" thickBot="1">
      <c r="B55" s="82"/>
      <c r="C55" s="82" t="s">
        <v>181</v>
      </c>
      <c r="D55" s="297">
        <f t="shared" ref="D55:R55" si="43">D26/D$25*100</f>
        <v>71.04659424003485</v>
      </c>
      <c r="E55" s="297">
        <f t="shared" si="43"/>
        <v>69.625976716829229</v>
      </c>
      <c r="F55" s="297">
        <f t="shared" si="43"/>
        <v>69.433036758243318</v>
      </c>
      <c r="G55" s="297">
        <f t="shared" si="43"/>
        <v>69.929182943059445</v>
      </c>
      <c r="H55" s="297">
        <f t="shared" si="43"/>
        <v>71.36596957910551</v>
      </c>
      <c r="I55" s="297">
        <f t="shared" si="43"/>
        <v>70.818596990723407</v>
      </c>
      <c r="J55" s="297">
        <f t="shared" si="43"/>
        <v>71.261166518272901</v>
      </c>
      <c r="K55" s="297">
        <f t="shared" si="43"/>
        <v>72.942986003679664</v>
      </c>
      <c r="L55" s="297">
        <f t="shared" si="43"/>
        <v>72.101864648639008</v>
      </c>
      <c r="M55" s="297">
        <f t="shared" si="43"/>
        <v>73.263547747724218</v>
      </c>
      <c r="N55" s="297">
        <f t="shared" si="43"/>
        <v>71.830962517313623</v>
      </c>
      <c r="O55" s="297">
        <f t="shared" si="43"/>
        <v>73.262146556219719</v>
      </c>
      <c r="P55" s="297">
        <f t="shared" si="43"/>
        <v>72.921813023089726</v>
      </c>
      <c r="Q55" s="297">
        <f t="shared" si="43"/>
        <v>74.827682956340126</v>
      </c>
      <c r="R55" s="297">
        <f t="shared" si="43"/>
        <v>76.227246497318973</v>
      </c>
      <c r="S55" s="297">
        <f t="shared" ref="S55" si="44">S26/S$25*100</f>
        <v>76.657223921202743</v>
      </c>
      <c r="T55" s="54" t="s">
        <v>195</v>
      </c>
    </row>
    <row r="56" spans="2:20" s="2" customFormat="1" ht="24.95" customHeight="1">
      <c r="B56" s="450" t="s">
        <v>407</v>
      </c>
      <c r="C56" s="450"/>
      <c r="D56" s="34"/>
      <c r="E56" s="34"/>
      <c r="F56" s="34"/>
      <c r="G56" s="34"/>
      <c r="H56" s="34"/>
      <c r="I56" s="34"/>
      <c r="J56" s="34"/>
      <c r="K56" s="34"/>
      <c r="L56" s="34"/>
      <c r="M56" s="34"/>
      <c r="N56" s="34"/>
      <c r="O56" s="34"/>
      <c r="P56" s="34"/>
      <c r="Q56" s="34"/>
      <c r="R56" s="34"/>
      <c r="S56" s="34"/>
      <c r="T56" s="191" t="s">
        <v>406</v>
      </c>
    </row>
    <row r="57" spans="2:20" ht="24.95" customHeight="1">
      <c r="B57" s="448" t="s">
        <v>196</v>
      </c>
      <c r="C57" s="448"/>
      <c r="D57" s="11"/>
      <c r="E57" s="11"/>
      <c r="F57" s="12"/>
      <c r="G57" s="12"/>
      <c r="H57" s="24"/>
      <c r="I57" s="24"/>
      <c r="J57" s="24"/>
      <c r="K57" s="24"/>
      <c r="L57" s="24"/>
      <c r="M57" s="24"/>
      <c r="N57" s="171"/>
      <c r="O57" s="171"/>
      <c r="P57" s="171"/>
      <c r="Q57" s="171"/>
      <c r="R57" s="171"/>
      <c r="S57" s="171"/>
      <c r="T57" s="191" t="s">
        <v>327</v>
      </c>
    </row>
    <row r="58" spans="2:20" ht="24.95" customHeight="1">
      <c r="B58" s="88" t="s">
        <v>197</v>
      </c>
      <c r="C58" s="88"/>
      <c r="D58" s="85"/>
      <c r="E58" s="85"/>
      <c r="F58" s="86"/>
      <c r="G58" s="87"/>
      <c r="K58" s="108"/>
      <c r="L58" s="108"/>
      <c r="M58" s="108"/>
      <c r="N58" s="108"/>
      <c r="O58" s="108"/>
      <c r="P58" s="108"/>
      <c r="Q58" s="108"/>
      <c r="R58" s="108"/>
      <c r="S58" s="108"/>
      <c r="T58" s="88" t="s">
        <v>180</v>
      </c>
    </row>
    <row r="59" spans="2:20" ht="24.95" customHeight="1">
      <c r="C59" s="31"/>
      <c r="D59" s="27"/>
      <c r="E59" s="23"/>
      <c r="F59" s="23"/>
      <c r="G59" s="23"/>
      <c r="H59" s="23"/>
      <c r="I59" s="23"/>
      <c r="J59" s="23"/>
      <c r="K59" s="23"/>
      <c r="L59" s="23"/>
      <c r="M59" s="23"/>
      <c r="N59" s="23"/>
      <c r="O59" s="23"/>
      <c r="P59" s="23"/>
      <c r="Q59" s="23"/>
      <c r="R59" s="23"/>
      <c r="S59" s="23"/>
      <c r="T59" s="23"/>
    </row>
    <row r="60" spans="2:20" ht="24.95" customHeight="1">
      <c r="C60" s="31"/>
      <c r="D60" s="27"/>
      <c r="E60" s="23"/>
      <c r="F60" s="23"/>
      <c r="G60" s="23"/>
      <c r="H60" s="23"/>
      <c r="I60" s="23"/>
      <c r="J60" s="23"/>
      <c r="K60" s="23"/>
      <c r="L60" s="23"/>
      <c r="M60" s="23"/>
      <c r="N60" s="23"/>
      <c r="O60" s="23"/>
      <c r="P60" s="23"/>
      <c r="Q60" s="23"/>
      <c r="R60" s="23"/>
      <c r="S60" s="23"/>
      <c r="T60" s="23"/>
    </row>
    <row r="61" spans="2:20" ht="25.15" customHeight="1">
      <c r="B61" s="428" t="s">
        <v>421</v>
      </c>
      <c r="C61" s="428"/>
      <c r="D61" s="428"/>
      <c r="E61" s="428"/>
      <c r="F61" s="428"/>
      <c r="G61" s="428"/>
      <c r="H61" s="428"/>
      <c r="I61" s="428"/>
      <c r="J61" s="428"/>
      <c r="K61" s="428"/>
      <c r="L61" s="428"/>
      <c r="M61" s="428"/>
      <c r="N61" s="428"/>
      <c r="O61" s="428"/>
      <c r="P61" s="428"/>
      <c r="Q61" s="428"/>
      <c r="R61" s="428"/>
      <c r="S61" s="428"/>
      <c r="T61" s="428"/>
    </row>
    <row r="62" spans="2:20" ht="25.15" customHeight="1">
      <c r="B62" s="429" t="s">
        <v>422</v>
      </c>
      <c r="C62" s="429"/>
      <c r="D62" s="429"/>
      <c r="E62" s="429"/>
      <c r="F62" s="429"/>
      <c r="G62" s="429"/>
      <c r="H62" s="429"/>
      <c r="I62" s="429"/>
      <c r="J62" s="429"/>
      <c r="K62" s="429"/>
      <c r="L62" s="429"/>
      <c r="M62" s="429"/>
      <c r="N62" s="429"/>
      <c r="O62" s="429"/>
      <c r="P62" s="429"/>
      <c r="Q62" s="429"/>
      <c r="R62" s="429"/>
      <c r="S62" s="429"/>
      <c r="T62" s="429"/>
    </row>
    <row r="63" spans="2:20" ht="25.15" customHeight="1">
      <c r="B63" s="174"/>
      <c r="C63" s="174"/>
      <c r="D63" s="174"/>
      <c r="E63" s="174"/>
      <c r="F63" s="174"/>
      <c r="G63" s="174"/>
      <c r="H63" s="174"/>
      <c r="I63" s="174"/>
      <c r="J63" s="174"/>
      <c r="K63" s="174"/>
      <c r="L63" s="174"/>
      <c r="M63" s="174"/>
      <c r="N63" s="174"/>
      <c r="O63" s="174"/>
      <c r="P63" s="174"/>
      <c r="Q63" s="174"/>
      <c r="R63" s="174"/>
      <c r="S63" s="174"/>
      <c r="T63" s="149" t="s">
        <v>208</v>
      </c>
    </row>
    <row r="64" spans="2:20" ht="25.15" customHeight="1">
      <c r="B64" s="3" t="s">
        <v>67</v>
      </c>
      <c r="C64" s="95" t="s">
        <v>120</v>
      </c>
      <c r="D64" s="55">
        <v>2010</v>
      </c>
      <c r="E64" s="175">
        <v>2011</v>
      </c>
      <c r="F64" s="175">
        <v>2012</v>
      </c>
      <c r="G64" s="213">
        <v>2013</v>
      </c>
      <c r="H64" s="213">
        <v>2014</v>
      </c>
      <c r="I64" s="213">
        <v>2015</v>
      </c>
      <c r="J64" s="213">
        <v>2016</v>
      </c>
      <c r="K64" s="175">
        <v>2017</v>
      </c>
      <c r="L64" s="5">
        <v>2018</v>
      </c>
      <c r="M64" s="175">
        <v>2019</v>
      </c>
      <c r="N64" s="175">
        <v>2020</v>
      </c>
      <c r="O64" s="175">
        <v>2021</v>
      </c>
      <c r="P64" s="55">
        <v>2022</v>
      </c>
      <c r="Q64" s="55">
        <v>2023</v>
      </c>
      <c r="R64" s="55" t="s">
        <v>368</v>
      </c>
      <c r="S64" s="55" t="s">
        <v>404</v>
      </c>
      <c r="T64" s="3" t="s">
        <v>121</v>
      </c>
    </row>
    <row r="65" spans="2:20" ht="25.15" customHeight="1">
      <c r="B65" s="128"/>
      <c r="C65" s="66" t="s">
        <v>104</v>
      </c>
      <c r="D65" s="240"/>
      <c r="E65" s="215">
        <f>(E7/D7-1)*100</f>
        <v>7.3808346310879624</v>
      </c>
      <c r="F65" s="215">
        <f t="shared" ref="F65:S65" si="45">(F7/E7-1)*100</f>
        <v>4.1331343904323248</v>
      </c>
      <c r="G65" s="215">
        <f t="shared" si="45"/>
        <v>3.5002287415042632</v>
      </c>
      <c r="H65" s="215">
        <f t="shared" si="45"/>
        <v>4.10936477099757</v>
      </c>
      <c r="I65" s="215">
        <f t="shared" si="45"/>
        <v>7.4974078821648638</v>
      </c>
      <c r="J65" s="215">
        <f t="shared" si="45"/>
        <v>4.9720493972472024</v>
      </c>
      <c r="K65" s="215">
        <f t="shared" si="45"/>
        <v>-0.87217536497070647</v>
      </c>
      <c r="L65" s="215">
        <f t="shared" si="45"/>
        <v>2.4026819705452285</v>
      </c>
      <c r="M65" s="215">
        <f t="shared" si="45"/>
        <v>1.2060175103263848</v>
      </c>
      <c r="N65" s="215">
        <f t="shared" si="45"/>
        <v>-9.7963746957683497</v>
      </c>
      <c r="O65" s="215">
        <f t="shared" si="45"/>
        <v>5.0232095712962277</v>
      </c>
      <c r="P65" s="215">
        <f t="shared" si="45"/>
        <v>8.4345299454646749</v>
      </c>
      <c r="Q65" s="215">
        <f t="shared" si="45"/>
        <v>3.8281644717465868</v>
      </c>
      <c r="R65" s="215">
        <f t="shared" si="45"/>
        <v>6.7455683709079395</v>
      </c>
      <c r="S65" s="215">
        <f t="shared" si="45"/>
        <v>5.9839719192886331</v>
      </c>
      <c r="T65" s="25" t="s">
        <v>44</v>
      </c>
    </row>
    <row r="66" spans="2:20" ht="25.15" customHeight="1">
      <c r="B66" s="129" t="s">
        <v>68</v>
      </c>
      <c r="C66" s="178" t="s">
        <v>45</v>
      </c>
      <c r="D66" s="241"/>
      <c r="E66" s="298">
        <f t="shared" ref="E66:S66" si="46">(E8/D8-1)*100</f>
        <v>5.2432655585466392</v>
      </c>
      <c r="F66" s="298">
        <f t="shared" si="46"/>
        <v>3.0557264020339536</v>
      </c>
      <c r="G66" s="298">
        <f t="shared" si="46"/>
        <v>0.38632018344126884</v>
      </c>
      <c r="H66" s="298">
        <f t="shared" si="46"/>
        <v>0.25968653251491336</v>
      </c>
      <c r="I66" s="298">
        <f t="shared" si="46"/>
        <v>-0.29371186776382396</v>
      </c>
      <c r="J66" s="298">
        <f t="shared" si="46"/>
        <v>2.8513251189502764</v>
      </c>
      <c r="K66" s="298">
        <f t="shared" si="46"/>
        <v>5.4315924057930953</v>
      </c>
      <c r="L66" s="298">
        <f t="shared" si="46"/>
        <v>4.618465447739295</v>
      </c>
      <c r="M66" s="298">
        <f t="shared" si="46"/>
        <v>10.065839685674405</v>
      </c>
      <c r="N66" s="298">
        <f t="shared" si="46"/>
        <v>-3.1380993211295616</v>
      </c>
      <c r="O66" s="298">
        <f t="shared" si="46"/>
        <v>22.901043009394172</v>
      </c>
      <c r="P66" s="298">
        <f t="shared" si="46"/>
        <v>-5.5733464835358344</v>
      </c>
      <c r="Q66" s="298">
        <f t="shared" si="46"/>
        <v>1.1526289896030439</v>
      </c>
      <c r="R66" s="298">
        <f t="shared" si="46"/>
        <v>3.4865665450739547</v>
      </c>
      <c r="S66" s="298">
        <f t="shared" si="46"/>
        <v>-0.51476688390054148</v>
      </c>
      <c r="T66" s="41" t="s">
        <v>127</v>
      </c>
    </row>
    <row r="67" spans="2:20" ht="25.15" customHeight="1">
      <c r="B67" s="129" t="s">
        <v>69</v>
      </c>
      <c r="C67" s="178" t="s">
        <v>46</v>
      </c>
      <c r="D67" s="241"/>
      <c r="E67" s="298">
        <f t="shared" ref="E67:S67" si="47">(E9/D9-1)*100</f>
        <v>11.973607449817059</v>
      </c>
      <c r="F67" s="298">
        <f t="shared" si="47"/>
        <v>5.3482188206297243</v>
      </c>
      <c r="G67" s="298">
        <f t="shared" si="47"/>
        <v>3.215471837811501</v>
      </c>
      <c r="H67" s="298">
        <f t="shared" si="47"/>
        <v>-0.36645338493680457</v>
      </c>
      <c r="I67" s="298">
        <f t="shared" si="47"/>
        <v>9.1347707446839408</v>
      </c>
      <c r="J67" s="298">
        <f t="shared" si="47"/>
        <v>4.0554779174351019</v>
      </c>
      <c r="K67" s="298">
        <f t="shared" si="47"/>
        <v>-6.8513387150521465</v>
      </c>
      <c r="L67" s="298">
        <f t="shared" si="47"/>
        <v>4.693693327121129</v>
      </c>
      <c r="M67" s="298">
        <f t="shared" si="47"/>
        <v>-2.9456625778967127</v>
      </c>
      <c r="N67" s="298">
        <f t="shared" si="47"/>
        <v>-3.8010703138734447</v>
      </c>
      <c r="O67" s="298">
        <f t="shared" si="47"/>
        <v>-0.75921185746886666</v>
      </c>
      <c r="P67" s="298">
        <f t="shared" si="47"/>
        <v>8.8830258415008245</v>
      </c>
      <c r="Q67" s="298">
        <f t="shared" si="47"/>
        <v>-3.0399901642938376</v>
      </c>
      <c r="R67" s="298">
        <f t="shared" si="47"/>
        <v>0.63634210173240113</v>
      </c>
      <c r="S67" s="298">
        <f t="shared" si="47"/>
        <v>4.3128418426062076</v>
      </c>
      <c r="T67" s="41" t="s">
        <v>128</v>
      </c>
    </row>
    <row r="68" spans="2:20" ht="25.15" customHeight="1">
      <c r="B68" s="129" t="s">
        <v>70</v>
      </c>
      <c r="C68" s="178" t="s">
        <v>13</v>
      </c>
      <c r="D68" s="241"/>
      <c r="E68" s="298">
        <f t="shared" ref="E68:S68" si="48">(E10/D10-1)*100</f>
        <v>8.5686954606037027</v>
      </c>
      <c r="F68" s="298">
        <f t="shared" si="48"/>
        <v>3.4446550792944342</v>
      </c>
      <c r="G68" s="298">
        <f t="shared" si="48"/>
        <v>5.1762231032714823</v>
      </c>
      <c r="H68" s="298">
        <f t="shared" si="48"/>
        <v>2.6670569960317136</v>
      </c>
      <c r="I68" s="298">
        <f t="shared" si="48"/>
        <v>19.019580310687445</v>
      </c>
      <c r="J68" s="298">
        <f t="shared" si="48"/>
        <v>13.124889673628282</v>
      </c>
      <c r="K68" s="298">
        <f t="shared" si="48"/>
        <v>-1.1041627067035487</v>
      </c>
      <c r="L68" s="298">
        <f t="shared" si="48"/>
        <v>2.0137637411439924</v>
      </c>
      <c r="M68" s="298">
        <f t="shared" si="48"/>
        <v>5.1743205663564495</v>
      </c>
      <c r="N68" s="298">
        <f t="shared" si="48"/>
        <v>-15.514737955309887</v>
      </c>
      <c r="O68" s="298">
        <f t="shared" si="48"/>
        <v>13.69769993840122</v>
      </c>
      <c r="P68" s="298">
        <f t="shared" si="48"/>
        <v>11.036806236450891</v>
      </c>
      <c r="Q68" s="298">
        <f t="shared" si="48"/>
        <v>3.9028291688474104</v>
      </c>
      <c r="R68" s="298">
        <f t="shared" si="48"/>
        <v>4.5048048774898763</v>
      </c>
      <c r="S68" s="298">
        <f t="shared" si="48"/>
        <v>3.5251926859021454</v>
      </c>
      <c r="T68" s="41" t="s">
        <v>47</v>
      </c>
    </row>
    <row r="69" spans="2:20" ht="25.15" customHeight="1">
      <c r="B69" s="129" t="s">
        <v>71</v>
      </c>
      <c r="C69" s="178" t="s">
        <v>48</v>
      </c>
      <c r="D69" s="241"/>
      <c r="E69" s="298">
        <f t="shared" ref="E69:S69" si="49">(E11/D11-1)*100</f>
        <v>7.7138719376425469</v>
      </c>
      <c r="F69" s="298">
        <f t="shared" si="49"/>
        <v>7.1692930648918241</v>
      </c>
      <c r="G69" s="298">
        <f t="shared" si="49"/>
        <v>4.0730226396620939</v>
      </c>
      <c r="H69" s="298">
        <f t="shared" si="49"/>
        <v>8.6075291654447827</v>
      </c>
      <c r="I69" s="298">
        <f t="shared" si="49"/>
        <v>-26.714391681421667</v>
      </c>
      <c r="J69" s="298">
        <f t="shared" si="49"/>
        <v>14.64930923275376</v>
      </c>
      <c r="K69" s="298">
        <f t="shared" si="49"/>
        <v>12.611527428132586</v>
      </c>
      <c r="L69" s="298">
        <f t="shared" si="49"/>
        <v>1.8995094321150541</v>
      </c>
      <c r="M69" s="298">
        <f t="shared" si="49"/>
        <v>8.5986954026920248</v>
      </c>
      <c r="N69" s="298">
        <f t="shared" si="49"/>
        <v>-11.040977926268635</v>
      </c>
      <c r="O69" s="298">
        <f t="shared" si="49"/>
        <v>11.72332477465643</v>
      </c>
      <c r="P69" s="298">
        <f t="shared" si="49"/>
        <v>7.7192366728258355</v>
      </c>
      <c r="Q69" s="298">
        <f t="shared" si="49"/>
        <v>6.1608068305155861</v>
      </c>
      <c r="R69" s="298">
        <f t="shared" si="49"/>
        <v>0.39096532016769103</v>
      </c>
      <c r="S69" s="298">
        <f t="shared" si="49"/>
        <v>3.4652245963670225</v>
      </c>
      <c r="T69" s="41" t="s">
        <v>129</v>
      </c>
    </row>
    <row r="70" spans="2:20" ht="25.15" customHeight="1">
      <c r="B70" s="129" t="s">
        <v>72</v>
      </c>
      <c r="C70" s="178" t="s">
        <v>14</v>
      </c>
      <c r="D70" s="241"/>
      <c r="E70" s="298">
        <f t="shared" ref="E70:S70" si="50">(E12/D12-1)*100</f>
        <v>-0.61945735633969212</v>
      </c>
      <c r="F70" s="298">
        <f t="shared" si="50"/>
        <v>-0.23205312718582727</v>
      </c>
      <c r="G70" s="298">
        <f t="shared" si="50"/>
        <v>-7.4775488640632659E-2</v>
      </c>
      <c r="H70" s="298">
        <f t="shared" si="50"/>
        <v>4.0411308851137306</v>
      </c>
      <c r="I70" s="298">
        <f t="shared" si="50"/>
        <v>6.6198069806934434</v>
      </c>
      <c r="J70" s="298">
        <f t="shared" si="50"/>
        <v>4.8208054743148487E-2</v>
      </c>
      <c r="K70" s="298">
        <f t="shared" si="50"/>
        <v>-0.35153339176100529</v>
      </c>
      <c r="L70" s="298">
        <f t="shared" si="50"/>
        <v>2.3755169372547291</v>
      </c>
      <c r="M70" s="298">
        <f t="shared" si="50"/>
        <v>-1.2317790734843292</v>
      </c>
      <c r="N70" s="298">
        <f t="shared" si="50"/>
        <v>-8.382331460898552</v>
      </c>
      <c r="O70" s="298">
        <f t="shared" si="50"/>
        <v>3.2238468764252959</v>
      </c>
      <c r="P70" s="298">
        <f t="shared" si="50"/>
        <v>5.5062438570386618</v>
      </c>
      <c r="Q70" s="298">
        <f t="shared" si="50"/>
        <v>8.63383725728022</v>
      </c>
      <c r="R70" s="298">
        <f t="shared" si="50"/>
        <v>18.670726303421791</v>
      </c>
      <c r="S70" s="298">
        <f t="shared" si="50"/>
        <v>11.05465878582612</v>
      </c>
      <c r="T70" s="41" t="s">
        <v>49</v>
      </c>
    </row>
    <row r="71" spans="2:20" ht="25.15" customHeight="1">
      <c r="B71" s="129" t="s">
        <v>73</v>
      </c>
      <c r="C71" s="178" t="s">
        <v>50</v>
      </c>
      <c r="D71" s="241"/>
      <c r="E71" s="298">
        <f t="shared" ref="E71:S71" si="51">(E13/D13-1)*100</f>
        <v>4.8232210506560458</v>
      </c>
      <c r="F71" s="298">
        <f t="shared" si="51"/>
        <v>1.8368030722933693</v>
      </c>
      <c r="G71" s="298">
        <f t="shared" si="51"/>
        <v>6.6043498787257127</v>
      </c>
      <c r="H71" s="298">
        <f t="shared" si="51"/>
        <v>5.0514350382663054</v>
      </c>
      <c r="I71" s="298">
        <f t="shared" si="51"/>
        <v>12.795797917505713</v>
      </c>
      <c r="J71" s="298">
        <f t="shared" si="51"/>
        <v>1.3388041747119273</v>
      </c>
      <c r="K71" s="298">
        <f t="shared" si="51"/>
        <v>0.97916917651439395</v>
      </c>
      <c r="L71" s="298">
        <f t="shared" si="51"/>
        <v>1.8109014796929834</v>
      </c>
      <c r="M71" s="298">
        <f t="shared" si="51"/>
        <v>3.6335198659367185</v>
      </c>
      <c r="N71" s="298">
        <f t="shared" si="51"/>
        <v>-12.597794524905503</v>
      </c>
      <c r="O71" s="298">
        <f t="shared" si="51"/>
        <v>7.330136183082403</v>
      </c>
      <c r="P71" s="298">
        <f t="shared" si="51"/>
        <v>4.0306090336409195</v>
      </c>
      <c r="Q71" s="298">
        <f t="shared" si="51"/>
        <v>6.8726150914685258</v>
      </c>
      <c r="R71" s="298">
        <f t="shared" si="51"/>
        <v>7.4464342010044593</v>
      </c>
      <c r="S71" s="298">
        <f t="shared" si="51"/>
        <v>6.8927525142833623</v>
      </c>
      <c r="T71" s="41" t="s">
        <v>130</v>
      </c>
    </row>
    <row r="72" spans="2:20" ht="25.15" customHeight="1">
      <c r="B72" s="129" t="s">
        <v>74</v>
      </c>
      <c r="C72" s="178" t="s">
        <v>51</v>
      </c>
      <c r="D72" s="241"/>
      <c r="E72" s="298">
        <f t="shared" ref="E72:S72" si="52">(E14/D14-1)*100</f>
        <v>5.1457671980063902</v>
      </c>
      <c r="F72" s="298">
        <f t="shared" si="52"/>
        <v>6.3055312765489369</v>
      </c>
      <c r="G72" s="298">
        <f t="shared" si="52"/>
        <v>2.0198417586486661</v>
      </c>
      <c r="H72" s="298">
        <f t="shared" si="52"/>
        <v>14.630837821830145</v>
      </c>
      <c r="I72" s="298">
        <f t="shared" si="52"/>
        <v>-4.5777106350393337</v>
      </c>
      <c r="J72" s="298">
        <f t="shared" si="52"/>
        <v>1.9744258267997195</v>
      </c>
      <c r="K72" s="298">
        <f t="shared" si="52"/>
        <v>2.698179596919914</v>
      </c>
      <c r="L72" s="298">
        <f t="shared" si="52"/>
        <v>2.331755031139271</v>
      </c>
      <c r="M72" s="298">
        <f t="shared" si="52"/>
        <v>4.4796338351798637</v>
      </c>
      <c r="N72" s="298">
        <f t="shared" si="52"/>
        <v>-34.615522971939313</v>
      </c>
      <c r="O72" s="298">
        <f t="shared" si="52"/>
        <v>9.8284150072585739</v>
      </c>
      <c r="P72" s="298">
        <f t="shared" si="52"/>
        <v>17.915765666113014</v>
      </c>
      <c r="Q72" s="298">
        <f t="shared" si="52"/>
        <v>12.556724091789917</v>
      </c>
      <c r="R72" s="298">
        <f t="shared" si="52"/>
        <v>15.16908467229754</v>
      </c>
      <c r="S72" s="298">
        <f t="shared" si="52"/>
        <v>7.8305688583703015</v>
      </c>
      <c r="T72" s="41" t="s">
        <v>131</v>
      </c>
    </row>
    <row r="73" spans="2:20" ht="25.15" customHeight="1">
      <c r="B73" s="129" t="s">
        <v>75</v>
      </c>
      <c r="C73" s="178" t="s">
        <v>52</v>
      </c>
      <c r="D73" s="241"/>
      <c r="E73" s="298">
        <f t="shared" ref="E73:S73" si="53">(E15/D15-1)*100</f>
        <v>15.810978114915809</v>
      </c>
      <c r="F73" s="298">
        <f t="shared" si="53"/>
        <v>0.38382583521892055</v>
      </c>
      <c r="G73" s="298">
        <f t="shared" si="53"/>
        <v>1.7183286420043853</v>
      </c>
      <c r="H73" s="298">
        <f t="shared" si="53"/>
        <v>8.0183197611167536</v>
      </c>
      <c r="I73" s="298">
        <f t="shared" si="53"/>
        <v>11.382556049315884</v>
      </c>
      <c r="J73" s="298">
        <f t="shared" si="53"/>
        <v>7.1903815239998226</v>
      </c>
      <c r="K73" s="298">
        <f t="shared" si="53"/>
        <v>8.5366108711012458</v>
      </c>
      <c r="L73" s="298">
        <f t="shared" si="53"/>
        <v>2.6714022276719263E-2</v>
      </c>
      <c r="M73" s="298">
        <f t="shared" si="53"/>
        <v>4.6616791131128821</v>
      </c>
      <c r="N73" s="298">
        <f t="shared" si="53"/>
        <v>-30.685564728784374</v>
      </c>
      <c r="O73" s="298">
        <f t="shared" si="53"/>
        <v>11.622900064929254</v>
      </c>
      <c r="P73" s="298">
        <f t="shared" si="53"/>
        <v>13.218600809490489</v>
      </c>
      <c r="Q73" s="298">
        <f t="shared" si="53"/>
        <v>5.4682724873039046</v>
      </c>
      <c r="R73" s="298">
        <f t="shared" si="53"/>
        <v>9.4592446381598592</v>
      </c>
      <c r="S73" s="298">
        <f t="shared" si="53"/>
        <v>5.516785878896413</v>
      </c>
      <c r="T73" s="41" t="s">
        <v>132</v>
      </c>
    </row>
    <row r="74" spans="2:20" ht="25.15" customHeight="1">
      <c r="B74" s="129" t="s">
        <v>76</v>
      </c>
      <c r="C74" s="178" t="s">
        <v>53</v>
      </c>
      <c r="D74" s="241"/>
      <c r="E74" s="298">
        <f t="shared" ref="E74:S74" si="54">(E16/D16-1)*100</f>
        <v>-1.647246253456347</v>
      </c>
      <c r="F74" s="298">
        <f t="shared" si="54"/>
        <v>1.5635906885619555</v>
      </c>
      <c r="G74" s="298">
        <f t="shared" si="54"/>
        <v>6.16407791508784</v>
      </c>
      <c r="H74" s="298">
        <f t="shared" si="54"/>
        <v>6.7305887747429516</v>
      </c>
      <c r="I74" s="298">
        <f t="shared" si="54"/>
        <v>6.4138085889561935</v>
      </c>
      <c r="J74" s="298">
        <f t="shared" si="54"/>
        <v>7.6809719047840508</v>
      </c>
      <c r="K74" s="298">
        <f t="shared" si="54"/>
        <v>6.5525626955684535</v>
      </c>
      <c r="L74" s="298">
        <f t="shared" si="54"/>
        <v>-0.60530692896821892</v>
      </c>
      <c r="M74" s="298">
        <f t="shared" si="54"/>
        <v>0.17333691529695106</v>
      </c>
      <c r="N74" s="298">
        <f t="shared" si="54"/>
        <v>5.4592659502361363</v>
      </c>
      <c r="O74" s="298">
        <f t="shared" si="54"/>
        <v>3.490910282928672</v>
      </c>
      <c r="P74" s="298">
        <f t="shared" si="54"/>
        <v>7.9412073396901484</v>
      </c>
      <c r="Q74" s="298">
        <f t="shared" si="54"/>
        <v>5.3772239326080218</v>
      </c>
      <c r="R74" s="298">
        <f t="shared" si="54"/>
        <v>8.8130213345793749</v>
      </c>
      <c r="S74" s="298">
        <f t="shared" si="54"/>
        <v>4.9875819912532204</v>
      </c>
      <c r="T74" s="41" t="s">
        <v>133</v>
      </c>
    </row>
    <row r="75" spans="2:20" ht="25.15" customHeight="1">
      <c r="B75" s="129" t="s">
        <v>77</v>
      </c>
      <c r="C75" s="179" t="s">
        <v>54</v>
      </c>
      <c r="D75" s="242"/>
      <c r="E75" s="215">
        <f t="shared" ref="E75:S75" si="55">(E17/D17-1)*100</f>
        <v>2.8910098395055206</v>
      </c>
      <c r="F75" s="215">
        <f t="shared" si="55"/>
        <v>6.4419808021369374</v>
      </c>
      <c r="G75" s="215">
        <f t="shared" si="55"/>
        <v>14.747738982566228</v>
      </c>
      <c r="H75" s="215">
        <f t="shared" si="55"/>
        <v>9.1881809058088848</v>
      </c>
      <c r="I75" s="215">
        <f t="shared" si="55"/>
        <v>7.6839872759039363</v>
      </c>
      <c r="J75" s="215">
        <f t="shared" si="55"/>
        <v>6.043232406307264</v>
      </c>
      <c r="K75" s="215">
        <f t="shared" si="55"/>
        <v>-1.0292246648574754</v>
      </c>
      <c r="L75" s="215">
        <f t="shared" si="55"/>
        <v>-4.2962123623622066</v>
      </c>
      <c r="M75" s="215">
        <f t="shared" si="55"/>
        <v>1.9319487333036678</v>
      </c>
      <c r="N75" s="215">
        <f t="shared" si="55"/>
        <v>-7.5605093532212564</v>
      </c>
      <c r="O75" s="215">
        <f t="shared" si="55"/>
        <v>4.1584419128418482</v>
      </c>
      <c r="P75" s="215">
        <f t="shared" si="55"/>
        <v>5.1013262823537575</v>
      </c>
      <c r="Q75" s="215">
        <f t="shared" si="55"/>
        <v>9.5630399533162436</v>
      </c>
      <c r="R75" s="215">
        <f t="shared" si="55"/>
        <v>6.5356824137375424</v>
      </c>
      <c r="S75" s="215">
        <f t="shared" si="55"/>
        <v>10.426853536215507</v>
      </c>
      <c r="T75" s="180" t="s">
        <v>55</v>
      </c>
    </row>
    <row r="76" spans="2:20" ht="25.15" customHeight="1">
      <c r="B76" s="129" t="s">
        <v>78</v>
      </c>
      <c r="C76" s="178" t="s">
        <v>56</v>
      </c>
      <c r="D76" s="241"/>
      <c r="E76" s="298">
        <f t="shared" ref="E76:S76" si="56">(E18/D18-1)*100</f>
        <v>8.6553626447378953</v>
      </c>
      <c r="F76" s="298">
        <f t="shared" si="56"/>
        <v>10.156557470123895</v>
      </c>
      <c r="G76" s="298">
        <f t="shared" si="56"/>
        <v>1.21476645369194</v>
      </c>
      <c r="H76" s="298">
        <f t="shared" si="56"/>
        <v>9.7375284684287919</v>
      </c>
      <c r="I76" s="298">
        <f t="shared" si="56"/>
        <v>4.8434576506552141</v>
      </c>
      <c r="J76" s="298">
        <f t="shared" si="56"/>
        <v>10.855292305750041</v>
      </c>
      <c r="K76" s="298">
        <f t="shared" si="56"/>
        <v>6.7341558522366896</v>
      </c>
      <c r="L76" s="298">
        <f t="shared" si="56"/>
        <v>-2.5158450369036855</v>
      </c>
      <c r="M76" s="298">
        <f t="shared" si="56"/>
        <v>5.4519526860924872</v>
      </c>
      <c r="N76" s="298">
        <f t="shared" si="56"/>
        <v>-12.793945151242625</v>
      </c>
      <c r="O76" s="298">
        <f t="shared" si="56"/>
        <v>5.9921676064155216</v>
      </c>
      <c r="P76" s="298">
        <f t="shared" si="56"/>
        <v>10.984214747665643</v>
      </c>
      <c r="Q76" s="298">
        <f t="shared" si="56"/>
        <v>6.8406606905908607</v>
      </c>
      <c r="R76" s="298">
        <f t="shared" si="56"/>
        <v>9.104417320405723</v>
      </c>
      <c r="S76" s="298">
        <f t="shared" si="56"/>
        <v>7.9444529777861428</v>
      </c>
      <c r="T76" s="41" t="s">
        <v>134</v>
      </c>
    </row>
    <row r="77" spans="2:20" ht="25.15" customHeight="1">
      <c r="B77" s="129" t="s">
        <v>192</v>
      </c>
      <c r="C77" s="181" t="s">
        <v>193</v>
      </c>
      <c r="D77" s="241"/>
      <c r="E77" s="298">
        <f t="shared" ref="E77:S77" si="57">(E19/D19-1)*100</f>
        <v>3.5472168703018614</v>
      </c>
      <c r="F77" s="298">
        <f t="shared" si="57"/>
        <v>-1.1293333142309736</v>
      </c>
      <c r="G77" s="298">
        <f t="shared" si="57"/>
        <v>1.3888917453871885</v>
      </c>
      <c r="H77" s="298">
        <f t="shared" si="57"/>
        <v>8.2261193197919802</v>
      </c>
      <c r="I77" s="298">
        <f t="shared" si="57"/>
        <v>4.3610552538151159</v>
      </c>
      <c r="J77" s="298">
        <f t="shared" si="57"/>
        <v>6.10840915400781</v>
      </c>
      <c r="K77" s="298">
        <f t="shared" si="57"/>
        <v>1.6154182198534928</v>
      </c>
      <c r="L77" s="298">
        <f t="shared" si="57"/>
        <v>-0.61195576229982063</v>
      </c>
      <c r="M77" s="298">
        <f t="shared" si="57"/>
        <v>-3.0266453954637784</v>
      </c>
      <c r="N77" s="298">
        <f t="shared" si="57"/>
        <v>-4.624926147843345</v>
      </c>
      <c r="O77" s="298">
        <f t="shared" si="57"/>
        <v>2.7053999854212751</v>
      </c>
      <c r="P77" s="298">
        <f t="shared" si="57"/>
        <v>8.3873938205907947</v>
      </c>
      <c r="Q77" s="298">
        <f t="shared" si="57"/>
        <v>11.185585944456822</v>
      </c>
      <c r="R77" s="298">
        <f t="shared" si="57"/>
        <v>11.008897349105462</v>
      </c>
      <c r="S77" s="298">
        <f t="shared" si="57"/>
        <v>5.9660739865392554</v>
      </c>
      <c r="T77" s="41" t="s">
        <v>194</v>
      </c>
    </row>
    <row r="78" spans="2:20" ht="25.15" customHeight="1">
      <c r="B78" s="129" t="s">
        <v>79</v>
      </c>
      <c r="C78" s="179" t="s">
        <v>57</v>
      </c>
      <c r="D78" s="242"/>
      <c r="E78" s="215">
        <f t="shared" ref="E78:S78" si="58">(E20/D20-1)*100</f>
        <v>2.5219937130838366</v>
      </c>
      <c r="F78" s="215">
        <f t="shared" si="58"/>
        <v>11.040280676821812</v>
      </c>
      <c r="G78" s="215">
        <f t="shared" si="58"/>
        <v>10.606485734140204</v>
      </c>
      <c r="H78" s="215">
        <f t="shared" si="58"/>
        <v>4.057179922207399</v>
      </c>
      <c r="I78" s="215">
        <f t="shared" si="58"/>
        <v>0.71875687713447434</v>
      </c>
      <c r="J78" s="215">
        <f t="shared" si="58"/>
        <v>15.892216111048963</v>
      </c>
      <c r="K78" s="215">
        <f t="shared" si="58"/>
        <v>-4.250365645190457</v>
      </c>
      <c r="L78" s="215">
        <f t="shared" si="58"/>
        <v>-1.8450366139159846</v>
      </c>
      <c r="M78" s="215">
        <f t="shared" si="58"/>
        <v>-0.57068720771465964</v>
      </c>
      <c r="N78" s="215">
        <f t="shared" si="58"/>
        <v>5.9007657433620908</v>
      </c>
      <c r="O78" s="215">
        <f t="shared" si="58"/>
        <v>-0.7181267031704297</v>
      </c>
      <c r="P78" s="215">
        <f t="shared" si="58"/>
        <v>-1.7248588676308074</v>
      </c>
      <c r="Q78" s="215">
        <f t="shared" si="58"/>
        <v>3.0802848627086377</v>
      </c>
      <c r="R78" s="215">
        <f t="shared" si="58"/>
        <v>3.4319128239635344</v>
      </c>
      <c r="S78" s="215">
        <f t="shared" si="58"/>
        <v>2.8672214507039495</v>
      </c>
      <c r="T78" s="180" t="s">
        <v>135</v>
      </c>
    </row>
    <row r="79" spans="2:20" ht="25.15" customHeight="1">
      <c r="B79" s="129" t="s">
        <v>80</v>
      </c>
      <c r="C79" s="178" t="s">
        <v>58</v>
      </c>
      <c r="D79" s="241"/>
      <c r="E79" s="298">
        <f t="shared" ref="E79:S79" si="59">(E21/D21-1)*100</f>
        <v>11.605065155006923</v>
      </c>
      <c r="F79" s="298">
        <f t="shared" si="59"/>
        <v>4.6034357604642029</v>
      </c>
      <c r="G79" s="298">
        <f t="shared" si="59"/>
        <v>6.6324413052403219</v>
      </c>
      <c r="H79" s="298">
        <f t="shared" si="59"/>
        <v>8.2635842514166225</v>
      </c>
      <c r="I79" s="298">
        <f t="shared" si="59"/>
        <v>7.092007102387532</v>
      </c>
      <c r="J79" s="298">
        <f t="shared" si="59"/>
        <v>10.983121603215217</v>
      </c>
      <c r="K79" s="298">
        <f t="shared" si="59"/>
        <v>0.42567064782261799</v>
      </c>
      <c r="L79" s="298">
        <f t="shared" si="59"/>
        <v>5.3939797464904293</v>
      </c>
      <c r="M79" s="298">
        <f t="shared" si="59"/>
        <v>8.3923632075246566</v>
      </c>
      <c r="N79" s="298">
        <f t="shared" si="59"/>
        <v>11.902578915047201</v>
      </c>
      <c r="O79" s="298">
        <f t="shared" si="59"/>
        <v>2.1468337467225762</v>
      </c>
      <c r="P79" s="298">
        <f t="shared" si="59"/>
        <v>5.6628480790060109</v>
      </c>
      <c r="Q79" s="298">
        <f t="shared" si="59"/>
        <v>5.7830121986385041</v>
      </c>
      <c r="R79" s="298">
        <f t="shared" si="59"/>
        <v>5.4360593541998847</v>
      </c>
      <c r="S79" s="298">
        <f t="shared" si="59"/>
        <v>2.8867363266667168</v>
      </c>
      <c r="T79" s="41" t="s">
        <v>59</v>
      </c>
    </row>
    <row r="80" spans="2:20" ht="25.15" customHeight="1">
      <c r="B80" s="129" t="s">
        <v>81</v>
      </c>
      <c r="C80" s="178" t="s">
        <v>60</v>
      </c>
      <c r="D80" s="241"/>
      <c r="E80" s="298">
        <f t="shared" ref="E80:S80" si="60">(E22/D22-1)*100</f>
        <v>30.182118566508208</v>
      </c>
      <c r="F80" s="298">
        <f t="shared" si="60"/>
        <v>32.579018850113343</v>
      </c>
      <c r="G80" s="298">
        <f t="shared" si="60"/>
        <v>20.396287862712036</v>
      </c>
      <c r="H80" s="298">
        <f t="shared" si="60"/>
        <v>7.4401135835088228</v>
      </c>
      <c r="I80" s="298">
        <f t="shared" si="60"/>
        <v>3.4164673434975645</v>
      </c>
      <c r="J80" s="298">
        <f t="shared" si="60"/>
        <v>-4.9186346060785757</v>
      </c>
      <c r="K80" s="298">
        <f t="shared" si="60"/>
        <v>2.8065358816567132</v>
      </c>
      <c r="L80" s="298">
        <f t="shared" si="60"/>
        <v>5.4818267103457829</v>
      </c>
      <c r="M80" s="298">
        <f t="shared" si="60"/>
        <v>8.619799558328566</v>
      </c>
      <c r="N80" s="298">
        <f t="shared" si="60"/>
        <v>10.902550452280057</v>
      </c>
      <c r="O80" s="298">
        <f t="shared" si="60"/>
        <v>21.979790935979217</v>
      </c>
      <c r="P80" s="298">
        <f t="shared" si="60"/>
        <v>9.7577832071512169</v>
      </c>
      <c r="Q80" s="298">
        <f t="shared" si="60"/>
        <v>6.2456007485227394</v>
      </c>
      <c r="R80" s="298">
        <f t="shared" si="60"/>
        <v>6.3557728724368712</v>
      </c>
      <c r="S80" s="298">
        <f t="shared" si="60"/>
        <v>7.9915737450196644</v>
      </c>
      <c r="T80" s="41" t="s">
        <v>136</v>
      </c>
    </row>
    <row r="81" spans="2:20" ht="25.15" customHeight="1">
      <c r="B81" s="129" t="s">
        <v>82</v>
      </c>
      <c r="C81" s="178" t="s">
        <v>61</v>
      </c>
      <c r="D81" s="241"/>
      <c r="E81" s="298">
        <f t="shared" ref="E81:S81" si="61">(E23/D23-1)*100</f>
        <v>-6.2122164804304658</v>
      </c>
      <c r="F81" s="298">
        <f t="shared" si="61"/>
        <v>14.938670287539368</v>
      </c>
      <c r="G81" s="298">
        <f t="shared" si="61"/>
        <v>-3.3152480262520601</v>
      </c>
      <c r="H81" s="298">
        <f t="shared" si="61"/>
        <v>8.0211281676791035</v>
      </c>
      <c r="I81" s="298">
        <f t="shared" si="61"/>
        <v>8.5930336411932373</v>
      </c>
      <c r="J81" s="298">
        <f t="shared" si="61"/>
        <v>11.855427591690093</v>
      </c>
      <c r="K81" s="298">
        <f t="shared" si="61"/>
        <v>7.2864992929984718</v>
      </c>
      <c r="L81" s="298">
        <f t="shared" si="61"/>
        <v>-3.4953526421342862</v>
      </c>
      <c r="M81" s="298">
        <f t="shared" si="61"/>
        <v>7.0369995688390752E-2</v>
      </c>
      <c r="N81" s="298">
        <f t="shared" si="61"/>
        <v>-15.252685151591505</v>
      </c>
      <c r="O81" s="298">
        <f t="shared" si="61"/>
        <v>5.2070405043751933</v>
      </c>
      <c r="P81" s="298">
        <f t="shared" si="61"/>
        <v>8.322962723120586</v>
      </c>
      <c r="Q81" s="298">
        <f t="shared" si="61"/>
        <v>6.1443776803268957</v>
      </c>
      <c r="R81" s="298">
        <f t="shared" si="61"/>
        <v>11.801880097329454</v>
      </c>
      <c r="S81" s="298">
        <f t="shared" si="61"/>
        <v>6.3429700854303217</v>
      </c>
      <c r="T81" s="41" t="s">
        <v>137</v>
      </c>
    </row>
    <row r="82" spans="2:20" ht="25.15" customHeight="1">
      <c r="B82" s="130" t="s">
        <v>83</v>
      </c>
      <c r="C82" s="182" t="s">
        <v>117</v>
      </c>
      <c r="D82" s="243"/>
      <c r="E82" s="296">
        <f t="shared" ref="E82:S82" si="62">(E24/D24-1)*100</f>
        <v>8.0257478191343434</v>
      </c>
      <c r="F82" s="296">
        <f t="shared" si="62"/>
        <v>5.9604517237847654</v>
      </c>
      <c r="G82" s="296">
        <f t="shared" si="62"/>
        <v>19.950796962280059</v>
      </c>
      <c r="H82" s="296">
        <f t="shared" si="62"/>
        <v>13.761284989739853</v>
      </c>
      <c r="I82" s="296">
        <f t="shared" si="62"/>
        <v>-1.2210526229130103</v>
      </c>
      <c r="J82" s="296">
        <f t="shared" si="62"/>
        <v>6.1891569382197309</v>
      </c>
      <c r="K82" s="296">
        <f t="shared" si="62"/>
        <v>3.1706086820464607</v>
      </c>
      <c r="L82" s="296">
        <f t="shared" si="62"/>
        <v>8.5819476736417322</v>
      </c>
      <c r="M82" s="296">
        <f t="shared" si="62"/>
        <v>17.258220803809788</v>
      </c>
      <c r="N82" s="296">
        <f t="shared" si="62"/>
        <v>-0.61489495861184462</v>
      </c>
      <c r="O82" s="296">
        <f t="shared" si="62"/>
        <v>0.16903792567903864</v>
      </c>
      <c r="P82" s="296">
        <f t="shared" si="62"/>
        <v>6.7052258455374547</v>
      </c>
      <c r="Q82" s="296">
        <f t="shared" si="62"/>
        <v>1.3451636135408007</v>
      </c>
      <c r="R82" s="296">
        <f t="shared" si="62"/>
        <v>8.2927077456683698</v>
      </c>
      <c r="S82" s="296">
        <f t="shared" si="62"/>
        <v>2.8482357008092318</v>
      </c>
      <c r="T82" s="180" t="s">
        <v>138</v>
      </c>
    </row>
    <row r="83" spans="2:20" ht="25.15" customHeight="1">
      <c r="B83" s="28"/>
      <c r="C83" s="28" t="s">
        <v>16</v>
      </c>
      <c r="D83" s="244"/>
      <c r="E83" s="215">
        <f t="shared" ref="E83:S83" si="63">(E25/D25-1)*100</f>
        <v>6.7365116789748214</v>
      </c>
      <c r="F83" s="215">
        <f t="shared" si="63"/>
        <v>4.6832564291879208</v>
      </c>
      <c r="G83" s="215">
        <f t="shared" si="63"/>
        <v>4.9184505919090959</v>
      </c>
      <c r="H83" s="215">
        <f t="shared" si="63"/>
        <v>4.6329178587961817</v>
      </c>
      <c r="I83" s="215">
        <f t="shared" si="63"/>
        <v>7.0876662265765056</v>
      </c>
      <c r="J83" s="215">
        <f t="shared" si="63"/>
        <v>5.6579014719658094</v>
      </c>
      <c r="K83" s="215">
        <f t="shared" si="63"/>
        <v>-1.0613711447250762</v>
      </c>
      <c r="L83" s="215">
        <f t="shared" si="63"/>
        <v>1.5372063402149472</v>
      </c>
      <c r="M83" s="215">
        <f t="shared" si="63"/>
        <v>1.271291205362779</v>
      </c>
      <c r="N83" s="215">
        <f t="shared" si="63"/>
        <v>-8.693433637766157</v>
      </c>
      <c r="O83" s="215">
        <f t="shared" si="63"/>
        <v>4.5528014010633555</v>
      </c>
      <c r="P83" s="215">
        <f t="shared" si="63"/>
        <v>7.5145241425458753</v>
      </c>
      <c r="Q83" s="215">
        <f t="shared" si="63"/>
        <v>4.3011364849940614</v>
      </c>
      <c r="R83" s="215">
        <f t="shared" si="63"/>
        <v>6.5610640859642633</v>
      </c>
      <c r="S83" s="215">
        <f t="shared" si="63"/>
        <v>6.2342999786081821</v>
      </c>
      <c r="T83" s="26" t="s">
        <v>20</v>
      </c>
    </row>
    <row r="84" spans="2:20" ht="25.15" customHeight="1" thickBot="1">
      <c r="B84" s="82"/>
      <c r="C84" s="82" t="s">
        <v>181</v>
      </c>
      <c r="D84" s="245"/>
      <c r="E84" s="297">
        <f t="shared" ref="E84:S84" si="64">(E26/D26-1)*100</f>
        <v>4.6022537250369311</v>
      </c>
      <c r="F84" s="297">
        <f t="shared" si="64"/>
        <v>4.3931695375924118</v>
      </c>
      <c r="G84" s="297">
        <f t="shared" si="64"/>
        <v>5.6681641491490353</v>
      </c>
      <c r="H84" s="297">
        <f t="shared" si="64"/>
        <v>6.7827381733340353</v>
      </c>
      <c r="I84" s="297">
        <f t="shared" si="64"/>
        <v>6.266310426438948</v>
      </c>
      <c r="J84" s="297">
        <f t="shared" si="64"/>
        <v>6.3181936766030233</v>
      </c>
      <c r="K84" s="297">
        <f t="shared" si="64"/>
        <v>1.2736581846862327</v>
      </c>
      <c r="L84" s="297">
        <f t="shared" si="64"/>
        <v>0.3663588432449405</v>
      </c>
      <c r="M84" s="297">
        <f t="shared" si="64"/>
        <v>2.9029431465311006</v>
      </c>
      <c r="N84" s="297">
        <f t="shared" si="64"/>
        <v>-10.478829546526313</v>
      </c>
      <c r="O84" s="297">
        <f t="shared" si="64"/>
        <v>6.6359462642837874</v>
      </c>
      <c r="P84" s="297">
        <f t="shared" si="64"/>
        <v>7.015073886387424</v>
      </c>
      <c r="Q84" s="297">
        <f t="shared" si="64"/>
        <v>7.0271301457338842</v>
      </c>
      <c r="R84" s="297">
        <f t="shared" si="64"/>
        <v>8.5541630874346843</v>
      </c>
      <c r="S84" s="297">
        <f t="shared" si="64"/>
        <v>6.8335391316911132</v>
      </c>
      <c r="T84" s="54" t="s">
        <v>195</v>
      </c>
    </row>
    <row r="85" spans="2:20" s="2" customFormat="1" ht="24.95" customHeight="1">
      <c r="B85" s="451" t="s">
        <v>118</v>
      </c>
      <c r="C85" s="451"/>
      <c r="D85" s="451"/>
      <c r="E85" s="451"/>
      <c r="F85" s="451"/>
      <c r="G85" s="192"/>
      <c r="H85" s="192"/>
      <c r="I85" s="192"/>
      <c r="J85" s="192"/>
      <c r="K85" s="192"/>
      <c r="L85" s="192"/>
      <c r="M85" s="192"/>
      <c r="N85" s="192"/>
      <c r="O85" s="192"/>
      <c r="P85" s="192"/>
      <c r="Q85" s="192"/>
      <c r="R85" s="192"/>
      <c r="S85" s="192"/>
      <c r="T85" s="193" t="s">
        <v>139</v>
      </c>
    </row>
    <row r="86" spans="2:20" ht="24.95" customHeight="1">
      <c r="B86" s="448" t="s">
        <v>407</v>
      </c>
      <c r="C86" s="448"/>
      <c r="D86" s="34"/>
      <c r="E86" s="34"/>
      <c r="F86" s="34"/>
      <c r="G86" s="34"/>
      <c r="H86" s="34"/>
      <c r="I86" s="34"/>
      <c r="J86" s="34"/>
      <c r="K86" s="34"/>
      <c r="L86" s="34"/>
      <c r="M86" s="34"/>
      <c r="N86" s="34"/>
      <c r="O86" s="34"/>
      <c r="P86" s="34"/>
      <c r="Q86" s="34"/>
      <c r="R86" s="34"/>
      <c r="S86" s="34"/>
      <c r="T86" s="191" t="s">
        <v>406</v>
      </c>
    </row>
    <row r="87" spans="2:20" ht="24.95" customHeight="1">
      <c r="B87" s="448" t="s">
        <v>196</v>
      </c>
      <c r="C87" s="448"/>
      <c r="D87" s="11"/>
      <c r="E87" s="11"/>
      <c r="F87" s="12"/>
      <c r="G87" s="12"/>
      <c r="H87" s="24"/>
      <c r="I87" s="24"/>
      <c r="J87" s="24"/>
      <c r="K87" s="24"/>
      <c r="L87" s="24"/>
      <c r="M87" s="24"/>
      <c r="N87" s="171"/>
      <c r="O87" s="171"/>
      <c r="P87" s="171"/>
      <c r="Q87" s="171"/>
      <c r="R87" s="171"/>
      <c r="S87" s="171"/>
      <c r="T87" s="191" t="s">
        <v>327</v>
      </c>
    </row>
    <row r="88" spans="2:20" ht="24.95" customHeight="1">
      <c r="B88" s="88" t="s">
        <v>197</v>
      </c>
      <c r="C88" s="88"/>
      <c r="D88" s="85"/>
      <c r="E88" s="85"/>
      <c r="F88" s="86"/>
      <c r="G88" s="87"/>
      <c r="K88" s="108"/>
      <c r="L88" s="108"/>
      <c r="M88" s="108"/>
      <c r="N88" s="108"/>
      <c r="O88" s="108"/>
      <c r="P88" s="108"/>
      <c r="Q88" s="108"/>
      <c r="R88" s="108"/>
      <c r="S88" s="108"/>
      <c r="T88" s="88" t="s">
        <v>180</v>
      </c>
    </row>
    <row r="89" spans="2:20" ht="24.95" customHeight="1">
      <c r="B89" s="88"/>
      <c r="C89" s="88"/>
      <c r="D89" s="85"/>
      <c r="E89" s="85"/>
      <c r="F89" s="86"/>
      <c r="G89" s="87"/>
      <c r="K89" s="108"/>
      <c r="L89" s="108"/>
      <c r="M89" s="108"/>
      <c r="N89" s="108"/>
      <c r="O89" s="108"/>
      <c r="P89" s="108"/>
      <c r="Q89" s="108"/>
      <c r="R89" s="108"/>
      <c r="S89" s="108"/>
      <c r="T89" s="88"/>
    </row>
    <row r="90" spans="2:20" ht="25.15" customHeight="1">
      <c r="B90" s="426" t="s">
        <v>423</v>
      </c>
      <c r="C90" s="426"/>
      <c r="D90" s="426"/>
      <c r="E90" s="426"/>
      <c r="F90" s="426"/>
      <c r="G90" s="426"/>
      <c r="H90" s="426"/>
      <c r="I90" s="426"/>
      <c r="J90" s="426"/>
      <c r="K90" s="426"/>
      <c r="L90" s="426"/>
      <c r="M90" s="426"/>
      <c r="N90" s="426"/>
      <c r="O90" s="426"/>
      <c r="P90" s="426"/>
      <c r="Q90" s="426"/>
      <c r="R90" s="426"/>
      <c r="S90" s="426"/>
      <c r="T90" s="426"/>
    </row>
    <row r="91" spans="2:20" ht="25.15" customHeight="1">
      <c r="B91" s="427" t="s">
        <v>424</v>
      </c>
      <c r="C91" s="427"/>
      <c r="D91" s="427"/>
      <c r="E91" s="427"/>
      <c r="F91" s="427"/>
      <c r="G91" s="427"/>
      <c r="H91" s="427"/>
      <c r="I91" s="427"/>
      <c r="J91" s="427"/>
      <c r="K91" s="427"/>
      <c r="L91" s="427"/>
      <c r="M91" s="427"/>
      <c r="N91" s="427"/>
      <c r="O91" s="427"/>
      <c r="P91" s="427"/>
      <c r="Q91" s="427"/>
      <c r="R91" s="427"/>
      <c r="S91" s="427"/>
      <c r="T91" s="427"/>
    </row>
    <row r="92" spans="2:20" ht="25.15" customHeight="1">
      <c r="B92" s="173"/>
      <c r="C92" s="173"/>
      <c r="D92" s="173"/>
      <c r="E92" s="173"/>
      <c r="F92" s="173"/>
      <c r="G92" s="173"/>
      <c r="H92" s="173"/>
      <c r="I92" s="173"/>
      <c r="J92" s="173"/>
      <c r="K92" s="173"/>
      <c r="L92" s="173"/>
      <c r="M92" s="173"/>
      <c r="N92" s="173"/>
      <c r="O92" s="173"/>
      <c r="P92" s="173"/>
      <c r="Q92" s="173"/>
      <c r="R92" s="173"/>
      <c r="S92" s="173"/>
      <c r="T92" s="203" t="s">
        <v>209</v>
      </c>
    </row>
    <row r="93" spans="2:20" ht="25.15" customHeight="1">
      <c r="B93" s="3" t="s">
        <v>67</v>
      </c>
      <c r="C93" s="95" t="s">
        <v>120</v>
      </c>
      <c r="D93" s="121">
        <v>2010</v>
      </c>
      <c r="E93" s="175">
        <v>2011</v>
      </c>
      <c r="F93" s="175">
        <v>2012</v>
      </c>
      <c r="G93" s="213">
        <v>2013</v>
      </c>
      <c r="H93" s="213">
        <v>2014</v>
      </c>
      <c r="I93" s="213">
        <v>2015</v>
      </c>
      <c r="J93" s="213">
        <v>2016</v>
      </c>
      <c r="K93" s="175">
        <v>2017</v>
      </c>
      <c r="L93" s="5">
        <v>2018</v>
      </c>
      <c r="M93" s="175">
        <v>2019</v>
      </c>
      <c r="N93" s="175">
        <v>2020</v>
      </c>
      <c r="O93" s="175">
        <v>2021</v>
      </c>
      <c r="P93" s="55">
        <v>2022</v>
      </c>
      <c r="Q93" s="55">
        <v>2023</v>
      </c>
      <c r="R93" s="55" t="s">
        <v>368</v>
      </c>
      <c r="S93" s="55" t="s">
        <v>404</v>
      </c>
      <c r="T93" s="3" t="s">
        <v>121</v>
      </c>
    </row>
    <row r="94" spans="2:20" ht="25.15" customHeight="1">
      <c r="B94" s="128"/>
      <c r="C94" s="66" t="s">
        <v>104</v>
      </c>
      <c r="D94" s="212">
        <f>D7/3.6725</f>
        <v>263340.29372672213</v>
      </c>
      <c r="E94" s="212">
        <f t="shared" ref="E94:R94" si="65">E7/3.6725</f>
        <v>282777.00532371277</v>
      </c>
      <c r="F94" s="212">
        <f t="shared" si="65"/>
        <v>294464.5589789818</v>
      </c>
      <c r="G94" s="212">
        <f t="shared" si="65"/>
        <v>304771.49210590794</v>
      </c>
      <c r="H94" s="212">
        <f t="shared" si="65"/>
        <v>317295.66443455173</v>
      </c>
      <c r="I94" s="212">
        <f t="shared" si="65"/>
        <v>341084.61458963522</v>
      </c>
      <c r="J94" s="212">
        <f t="shared" si="65"/>
        <v>358043.51011344214</v>
      </c>
      <c r="K94" s="212">
        <f t="shared" si="65"/>
        <v>354920.74282235629</v>
      </c>
      <c r="L94" s="212">
        <f t="shared" si="65"/>
        <v>363448.35951987421</v>
      </c>
      <c r="M94" s="212">
        <f t="shared" si="65"/>
        <v>367831.61037667783</v>
      </c>
      <c r="N94" s="212">
        <f t="shared" si="65"/>
        <v>331797.44757469971</v>
      </c>
      <c r="O94" s="212">
        <f t="shared" si="65"/>
        <v>348464.32871858863</v>
      </c>
      <c r="P94" s="212">
        <f t="shared" si="65"/>
        <v>377855.65687362046</v>
      </c>
      <c r="Q94" s="212">
        <f t="shared" si="65"/>
        <v>392320.59288454108</v>
      </c>
      <c r="R94" s="212">
        <f t="shared" si="65"/>
        <v>418784.84671071923</v>
      </c>
      <c r="S94" s="212">
        <f t="shared" ref="S94" si="66">S7/3.6725</f>
        <v>443844.81434012461</v>
      </c>
      <c r="T94" s="25" t="s">
        <v>44</v>
      </c>
    </row>
    <row r="95" spans="2:20" ht="25.15" customHeight="1">
      <c r="B95" s="129" t="s">
        <v>68</v>
      </c>
      <c r="C95" s="178" t="s">
        <v>45</v>
      </c>
      <c r="D95" s="237">
        <f t="shared" ref="D95:R95" si="67">D8/3.6725</f>
        <v>2253.6306890443416</v>
      </c>
      <c r="E95" s="237">
        <f t="shared" si="67"/>
        <v>2371.7945307798409</v>
      </c>
      <c r="F95" s="237">
        <f t="shared" si="67"/>
        <v>2444.2700824588778</v>
      </c>
      <c r="G95" s="237">
        <f t="shared" si="67"/>
        <v>2453.7127911252333</v>
      </c>
      <c r="H95" s="237">
        <f t="shared" si="67"/>
        <v>2460.0847527903816</v>
      </c>
      <c r="I95" s="237">
        <f t="shared" si="67"/>
        <v>2452.8591919143878</v>
      </c>
      <c r="J95" s="237">
        <f t="shared" si="67"/>
        <v>2522.7981821859235</v>
      </c>
      <c r="K95" s="237">
        <f t="shared" si="67"/>
        <v>2659.82629666302</v>
      </c>
      <c r="L95" s="237">
        <f t="shared" si="67"/>
        <v>2782.6694551442852</v>
      </c>
      <c r="M95" s="237">
        <f t="shared" si="67"/>
        <v>3062.7685014813383</v>
      </c>
      <c r="N95" s="237">
        <f t="shared" si="67"/>
        <v>2966.6557839285824</v>
      </c>
      <c r="O95" s="237">
        <f t="shared" si="67"/>
        <v>3646.0509009467473</v>
      </c>
      <c r="P95" s="237">
        <f t="shared" si="67"/>
        <v>3442.8438512709049</v>
      </c>
      <c r="Q95" s="237">
        <f t="shared" si="67"/>
        <v>3482.5270675674192</v>
      </c>
      <c r="R95" s="237">
        <f t="shared" si="67"/>
        <v>3603.9476912283699</v>
      </c>
      <c r="S95" s="237">
        <f t="shared" ref="S95" si="68">S8/3.6725</f>
        <v>3585.3957620008282</v>
      </c>
      <c r="T95" s="41" t="s">
        <v>127</v>
      </c>
    </row>
    <row r="96" spans="2:20" ht="34.5" customHeight="1">
      <c r="B96" s="129" t="s">
        <v>69</v>
      </c>
      <c r="C96" s="178" t="s">
        <v>46</v>
      </c>
      <c r="D96" s="237">
        <f t="shared" ref="D96:R96" si="69">D9/3.6725</f>
        <v>89100.153660018521</v>
      </c>
      <c r="E96" s="237">
        <f t="shared" si="69"/>
        <v>99768.656296452944</v>
      </c>
      <c r="F96" s="237">
        <f t="shared" si="69"/>
        <v>105104.50234958922</v>
      </c>
      <c r="G96" s="237">
        <f t="shared" si="69"/>
        <v>108484.10802291217</v>
      </c>
      <c r="H96" s="237">
        <f t="shared" si="69"/>
        <v>108086.56433694372</v>
      </c>
      <c r="I96" s="237">
        <f t="shared" si="69"/>
        <v>117960.02419492885</v>
      </c>
      <c r="J96" s="237">
        <f t="shared" si="69"/>
        <v>122743.86692755528</v>
      </c>
      <c r="K96" s="237">
        <f t="shared" si="69"/>
        <v>114334.2688523956</v>
      </c>
      <c r="L96" s="237">
        <f t="shared" si="69"/>
        <v>119700.76880013324</v>
      </c>
      <c r="M96" s="237">
        <f t="shared" si="69"/>
        <v>116174.78804813305</v>
      </c>
      <c r="N96" s="237">
        <f t="shared" si="69"/>
        <v>111758.90266743007</v>
      </c>
      <c r="O96" s="237">
        <f t="shared" si="69"/>
        <v>110910.41582660185</v>
      </c>
      <c r="P96" s="237">
        <f t="shared" si="69"/>
        <v>120762.61672539492</v>
      </c>
      <c r="Q96" s="237">
        <f t="shared" si="69"/>
        <v>117091.44505479904</v>
      </c>
      <c r="R96" s="237">
        <f t="shared" si="69"/>
        <v>117836.54721720958</v>
      </c>
      <c r="S96" s="237">
        <f t="shared" ref="S96" si="70">S9/3.6725</f>
        <v>122918.65113147581</v>
      </c>
      <c r="T96" s="41" t="s">
        <v>128</v>
      </c>
    </row>
    <row r="97" spans="2:20" ht="25.15" customHeight="1">
      <c r="B97" s="129" t="s">
        <v>70</v>
      </c>
      <c r="C97" s="178" t="s">
        <v>13</v>
      </c>
      <c r="D97" s="237">
        <f t="shared" ref="D97:R97" si="71">D10/3.6725</f>
        <v>24923.043904988564</v>
      </c>
      <c r="E97" s="237">
        <f t="shared" si="71"/>
        <v>27058.623636719585</v>
      </c>
      <c r="F97" s="237">
        <f t="shared" si="71"/>
        <v>27990.699890209009</v>
      </c>
      <c r="G97" s="237">
        <f t="shared" si="71"/>
        <v>29439.560964693392</v>
      </c>
      <c r="H97" s="237">
        <f t="shared" si="71"/>
        <v>30224.730835003269</v>
      </c>
      <c r="I97" s="237">
        <f t="shared" si="71"/>
        <v>35973.347789855834</v>
      </c>
      <c r="J97" s="237">
        <f t="shared" si="71"/>
        <v>40694.80999918501</v>
      </c>
      <c r="K97" s="237">
        <f t="shared" si="71"/>
        <v>40245.473083610137</v>
      </c>
      <c r="L97" s="237">
        <f t="shared" si="71"/>
        <v>41055.921828019746</v>
      </c>
      <c r="M97" s="237">
        <f t="shared" si="71"/>
        <v>43180.286834874198</v>
      </c>
      <c r="N97" s="237">
        <f t="shared" si="71"/>
        <v>36480.978484092295</v>
      </c>
      <c r="O97" s="237">
        <f t="shared" si="71"/>
        <v>41478.033451435964</v>
      </c>
      <c r="P97" s="237">
        <f t="shared" si="71"/>
        <v>46055.883634161233</v>
      </c>
      <c r="Q97" s="237">
        <f t="shared" si="71"/>
        <v>47853.366094605706</v>
      </c>
      <c r="R97" s="237">
        <f t="shared" si="71"/>
        <v>50009.066864478591</v>
      </c>
      <c r="S97" s="237">
        <f t="shared" ref="S97" si="72">S10/3.6725</f>
        <v>51771.982831873094</v>
      </c>
      <c r="T97" s="41" t="s">
        <v>47</v>
      </c>
    </row>
    <row r="98" spans="2:20" ht="25.15" customHeight="1">
      <c r="B98" s="129" t="s">
        <v>71</v>
      </c>
      <c r="C98" s="178" t="s">
        <v>48</v>
      </c>
      <c r="D98" s="237">
        <f t="shared" ref="D98:R98" si="73">D11/3.6725</f>
        <v>7728.2826207157104</v>
      </c>
      <c r="E98" s="237">
        <f t="shared" si="73"/>
        <v>8324.4324450568056</v>
      </c>
      <c r="F98" s="237">
        <f t="shared" si="73"/>
        <v>8921.2354030318656</v>
      </c>
      <c r="G98" s="237">
        <f t="shared" si="73"/>
        <v>9284.5993407349033</v>
      </c>
      <c r="H98" s="237">
        <f t="shared" si="73"/>
        <v>10083.773936883355</v>
      </c>
      <c r="I98" s="237">
        <f t="shared" si="73"/>
        <v>7389.9550711152224</v>
      </c>
      <c r="J98" s="237">
        <f t="shared" si="73"/>
        <v>8472.5324416444601</v>
      </c>
      <c r="K98" s="237">
        <f t="shared" si="73"/>
        <v>9541.0481943798823</v>
      </c>
      <c r="L98" s="237">
        <f t="shared" si="73"/>
        <v>9722.2813047547716</v>
      </c>
      <c r="M98" s="237">
        <f t="shared" si="73"/>
        <v>10558.270660343507</v>
      </c>
      <c r="N98" s="237">
        <f t="shared" si="73"/>
        <v>9392.5343273392828</v>
      </c>
      <c r="O98" s="237">
        <f t="shared" si="73"/>
        <v>10493.65163110436</v>
      </c>
      <c r="P98" s="237">
        <f t="shared" si="73"/>
        <v>11303.681436131155</v>
      </c>
      <c r="Q98" s="237">
        <f t="shared" si="73"/>
        <v>12000.079414148044</v>
      </c>
      <c r="R98" s="237">
        <f t="shared" si="73"/>
        <v>12046.995563049946</v>
      </c>
      <c r="S98" s="237">
        <f t="shared" ref="S98" si="74">S11/3.6725</f>
        <v>12464.451016423996</v>
      </c>
      <c r="T98" s="41" t="s">
        <v>129</v>
      </c>
    </row>
    <row r="99" spans="2:20" ht="25.15" customHeight="1">
      <c r="B99" s="129" t="s">
        <v>72</v>
      </c>
      <c r="C99" s="178" t="s">
        <v>14</v>
      </c>
      <c r="D99" s="237">
        <f t="shared" ref="D99:R99" si="75">D12/3.6725</f>
        <v>32914.503033035457</v>
      </c>
      <c r="E99" s="237">
        <f t="shared" si="75"/>
        <v>32710.611722694666</v>
      </c>
      <c r="F99" s="237">
        <f t="shared" si="75"/>
        <v>32634.705725270538</v>
      </c>
      <c r="G99" s="237">
        <f t="shared" si="75"/>
        <v>32610.302964598031</v>
      </c>
      <c r="H99" s="237">
        <f t="shared" si="75"/>
        <v>33928.127989429559</v>
      </c>
      <c r="I99" s="237">
        <f t="shared" si="75"/>
        <v>36174.104574492427</v>
      </c>
      <c r="J99" s="237">
        <f t="shared" si="75"/>
        <v>36191.543406628538</v>
      </c>
      <c r="K99" s="237">
        <f t="shared" si="75"/>
        <v>36064.318046560562</v>
      </c>
      <c r="L99" s="237">
        <f t="shared" si="75"/>
        <v>36921.03203006203</v>
      </c>
      <c r="M99" s="237">
        <f t="shared" si="75"/>
        <v>36466.246483801275</v>
      </c>
      <c r="N99" s="237">
        <f t="shared" si="75"/>
        <v>33409.524832180789</v>
      </c>
      <c r="O99" s="237">
        <f t="shared" si="75"/>
        <v>34486.596754911581</v>
      </c>
      <c r="P99" s="237">
        <f t="shared" si="75"/>
        <v>36385.512870230588</v>
      </c>
      <c r="Q99" s="237">
        <f t="shared" si="75"/>
        <v>39526.97883667305</v>
      </c>
      <c r="R99" s="237">
        <f t="shared" si="75"/>
        <v>46906.952871279733</v>
      </c>
      <c r="S99" s="237">
        <f t="shared" ref="S99" si="76">S12/3.6725</f>
        <v>52092.356458027971</v>
      </c>
      <c r="T99" s="41" t="s">
        <v>49</v>
      </c>
    </row>
    <row r="100" spans="2:20" ht="25.15" customHeight="1">
      <c r="B100" s="129" t="s">
        <v>73</v>
      </c>
      <c r="C100" s="178" t="s">
        <v>50</v>
      </c>
      <c r="D100" s="237">
        <f t="shared" ref="D100:R100" si="77">D13/3.6725</f>
        <v>39065.73313981235</v>
      </c>
      <c r="E100" s="237">
        <f t="shared" si="77"/>
        <v>40949.959804204896</v>
      </c>
      <c r="F100" s="237">
        <f t="shared" si="77"/>
        <v>41702.12992399143</v>
      </c>
      <c r="G100" s="237">
        <f t="shared" si="77"/>
        <v>44456.284491052596</v>
      </c>
      <c r="H100" s="237">
        <f t="shared" si="77"/>
        <v>46701.964822544971</v>
      </c>
      <c r="I100" s="237">
        <f t="shared" si="77"/>
        <v>52677.853864742428</v>
      </c>
      <c r="J100" s="237">
        <f t="shared" si="77"/>
        <v>53383.107171432261</v>
      </c>
      <c r="K100" s="237">
        <f t="shared" si="77"/>
        <v>53905.818102320569</v>
      </c>
      <c r="L100" s="237">
        <f t="shared" si="77"/>
        <v>54881.9993599761</v>
      </c>
      <c r="M100" s="237">
        <f t="shared" si="77"/>
        <v>56876.147709544093</v>
      </c>
      <c r="N100" s="237">
        <f t="shared" si="77"/>
        <v>49711.007487413983</v>
      </c>
      <c r="O100" s="237">
        <f t="shared" si="77"/>
        <v>53354.892034223718</v>
      </c>
      <c r="P100" s="237">
        <f t="shared" si="77"/>
        <v>55505.419132444498</v>
      </c>
      <c r="Q100" s="237">
        <f t="shared" si="77"/>
        <v>59320.09294432374</v>
      </c>
      <c r="R100" s="237">
        <f t="shared" si="77"/>
        <v>63737.324633397497</v>
      </c>
      <c r="S100" s="237">
        <f t="shared" ref="S100" si="78">S13/3.6725</f>
        <v>68130.58067960295</v>
      </c>
      <c r="T100" s="41" t="s">
        <v>130</v>
      </c>
    </row>
    <row r="101" spans="2:20" ht="25.15" customHeight="1">
      <c r="B101" s="129" t="s">
        <v>74</v>
      </c>
      <c r="C101" s="178" t="s">
        <v>51</v>
      </c>
      <c r="D101" s="237">
        <f t="shared" ref="D101:R101" si="79">D14/3.6725</f>
        <v>17342.248095044804</v>
      </c>
      <c r="E101" s="237">
        <f t="shared" si="79"/>
        <v>18234.639808916509</v>
      </c>
      <c r="F101" s="237">
        <f t="shared" si="79"/>
        <v>19384.430725233782</v>
      </c>
      <c r="G101" s="237">
        <f t="shared" si="79"/>
        <v>19775.965551698377</v>
      </c>
      <c r="H101" s="237">
        <f t="shared" si="79"/>
        <v>22669.354999268362</v>
      </c>
      <c r="I101" s="237">
        <f t="shared" si="79"/>
        <v>21631.617524572033</v>
      </c>
      <c r="J101" s="237">
        <f t="shared" si="79"/>
        <v>22058.71776773172</v>
      </c>
      <c r="K101" s="237">
        <f t="shared" si="79"/>
        <v>22653.901589882804</v>
      </c>
      <c r="L101" s="237">
        <f t="shared" si="79"/>
        <v>23182.135079954234</v>
      </c>
      <c r="M101" s="237">
        <f t="shared" si="79"/>
        <v>24220.609846712967</v>
      </c>
      <c r="N101" s="237">
        <f t="shared" si="79"/>
        <v>15836.519081280243</v>
      </c>
      <c r="O101" s="237">
        <f t="shared" si="79"/>
        <v>17392.997899292157</v>
      </c>
      <c r="P101" s="237">
        <f t="shared" si="79"/>
        <v>20509.086645241299</v>
      </c>
      <c r="Q101" s="237">
        <f t="shared" si="79"/>
        <v>23084.356069030378</v>
      </c>
      <c r="R101" s="237">
        <f t="shared" si="79"/>
        <v>26586.041587196254</v>
      </c>
      <c r="S101" s="237">
        <f t="shared" ref="S101" si="80">S14/3.6725</f>
        <v>28667.879880396624</v>
      </c>
      <c r="T101" s="41" t="s">
        <v>131</v>
      </c>
    </row>
    <row r="102" spans="2:20" ht="25.15" customHeight="1">
      <c r="B102" s="129" t="s">
        <v>75</v>
      </c>
      <c r="C102" s="178" t="s">
        <v>52</v>
      </c>
      <c r="D102" s="237">
        <f t="shared" ref="D102:R102" si="81">D15/3.6725</f>
        <v>5082.1057441400153</v>
      </c>
      <c r="E102" s="237">
        <f t="shared" si="81"/>
        <v>5885.6363711228714</v>
      </c>
      <c r="F102" s="237">
        <f t="shared" si="81"/>
        <v>5908.2269640822824</v>
      </c>
      <c r="G102" s="237">
        <f t="shared" si="81"/>
        <v>6009.7497202407349</v>
      </c>
      <c r="H102" s="237">
        <f t="shared" si="81"/>
        <v>6491.6306696524571</v>
      </c>
      <c r="I102" s="237">
        <f t="shared" si="81"/>
        <v>7230.5441691402284</v>
      </c>
      <c r="J102" s="237">
        <f t="shared" si="81"/>
        <v>7750.4478811627341</v>
      </c>
      <c r="K102" s="237">
        <f t="shared" si="81"/>
        <v>8412.0734575451079</v>
      </c>
      <c r="L102" s="237">
        <f t="shared" si="81"/>
        <v>8414.3206607224893</v>
      </c>
      <c r="M102" s="237">
        <f t="shared" si="81"/>
        <v>8806.5692894737313</v>
      </c>
      <c r="N102" s="237">
        <f t="shared" si="81"/>
        <v>6104.2237697670234</v>
      </c>
      <c r="O102" s="237">
        <f t="shared" si="81"/>
        <v>6813.7115982667019</v>
      </c>
      <c r="P102" s="237">
        <f t="shared" si="81"/>
        <v>7714.3889347515315</v>
      </c>
      <c r="Q102" s="237">
        <f t="shared" si="81"/>
        <v>8136.2327424341656</v>
      </c>
      <c r="R102" s="237">
        <f t="shared" si="81"/>
        <v>8905.8589018710754</v>
      </c>
      <c r="S102" s="237">
        <f t="shared" ref="S102" si="82">S15/3.6725</f>
        <v>9397.1760681639389</v>
      </c>
      <c r="T102" s="41" t="s">
        <v>132</v>
      </c>
    </row>
    <row r="103" spans="2:20" ht="25.15" customHeight="1">
      <c r="B103" s="129" t="s">
        <v>76</v>
      </c>
      <c r="C103" s="178" t="s">
        <v>53</v>
      </c>
      <c r="D103" s="237">
        <f t="shared" ref="D103:R103" si="83">D16/3.6725</f>
        <v>8670.4959700433919</v>
      </c>
      <c r="E103" s="237">
        <f t="shared" si="83"/>
        <v>8527.6715500207683</v>
      </c>
      <c r="F103" s="237">
        <f t="shared" si="83"/>
        <v>8661.0094283280396</v>
      </c>
      <c r="G103" s="237">
        <f t="shared" si="83"/>
        <v>9194.8807977232827</v>
      </c>
      <c r="H103" s="237">
        <f t="shared" si="83"/>
        <v>9813.7504125458418</v>
      </c>
      <c r="I103" s="237">
        <f t="shared" si="83"/>
        <v>10443.18557940443</v>
      </c>
      <c r="J103" s="237">
        <f t="shared" si="83"/>
        <v>11245.323729722944</v>
      </c>
      <c r="K103" s="237">
        <f t="shared" si="83"/>
        <v>11982.180617432676</v>
      </c>
      <c r="L103" s="237">
        <f t="shared" si="83"/>
        <v>11909.651647913868</v>
      </c>
      <c r="M103" s="237">
        <f t="shared" si="83"/>
        <v>11930.295470702975</v>
      </c>
      <c r="N103" s="237">
        <f t="shared" si="83"/>
        <v>12581.602029097625</v>
      </c>
      <c r="O103" s="237">
        <f t="shared" si="83"/>
        <v>13020.814468088556</v>
      </c>
      <c r="P103" s="237">
        <f t="shared" si="83"/>
        <v>14054.82434231584</v>
      </c>
      <c r="Q103" s="237">
        <f t="shared" si="83"/>
        <v>14810.583720536866</v>
      </c>
      <c r="R103" s="237">
        <f t="shared" si="83"/>
        <v>16115.843623603521</v>
      </c>
      <c r="S103" s="237">
        <f t="shared" ref="S103" si="84">S16/3.6725</f>
        <v>16919.634537912902</v>
      </c>
      <c r="T103" s="41" t="s">
        <v>133</v>
      </c>
    </row>
    <row r="104" spans="2:20" ht="25.15" customHeight="1">
      <c r="B104" s="129" t="s">
        <v>77</v>
      </c>
      <c r="C104" s="179" t="s">
        <v>54</v>
      </c>
      <c r="D104" s="212">
        <f t="shared" ref="D104:R104" si="85">D17/3.6725</f>
        <v>26931.496842983917</v>
      </c>
      <c r="E104" s="212">
        <f t="shared" si="85"/>
        <v>27710.089066640703</v>
      </c>
      <c r="F104" s="212">
        <f t="shared" si="85"/>
        <v>29495.167684568743</v>
      </c>
      <c r="G104" s="212">
        <f t="shared" si="85"/>
        <v>33845.038027159171</v>
      </c>
      <c r="H104" s="212">
        <f t="shared" si="85"/>
        <v>36954.781348734366</v>
      </c>
      <c r="I104" s="212">
        <f t="shared" si="85"/>
        <v>39794.382045409235</v>
      </c>
      <c r="J104" s="212">
        <f t="shared" si="85"/>
        <v>42199.249037067129</v>
      </c>
      <c r="K104" s="212">
        <f t="shared" si="85"/>
        <v>41764.923957593004</v>
      </c>
      <c r="L104" s="212">
        <f t="shared" si="85"/>
        <v>39970.61413139572</v>
      </c>
      <c r="M104" s="212">
        <f t="shared" si="85"/>
        <v>40742.825904800913</v>
      </c>
      <c r="N104" s="212">
        <f t="shared" si="85"/>
        <v>37662.460741501782</v>
      </c>
      <c r="O104" s="212">
        <f t="shared" si="85"/>
        <v>39228.632294384006</v>
      </c>
      <c r="P104" s="212">
        <f t="shared" si="85"/>
        <v>41229.812823825327</v>
      </c>
      <c r="Q104" s="212">
        <f t="shared" si="85"/>
        <v>45172.636296845245</v>
      </c>
      <c r="R104" s="212">
        <f t="shared" si="85"/>
        <v>48124.976343119779</v>
      </c>
      <c r="S104" s="212">
        <f t="shared" ref="S104" si="86">S17/3.6725</f>
        <v>53142.897140755245</v>
      </c>
      <c r="T104" s="180" t="s">
        <v>55</v>
      </c>
    </row>
    <row r="105" spans="2:20" ht="25.15" customHeight="1">
      <c r="B105" s="129" t="s">
        <v>78</v>
      </c>
      <c r="C105" s="178" t="s">
        <v>56</v>
      </c>
      <c r="D105" s="237">
        <f t="shared" ref="D105:R105" si="87">D18/3.6725</f>
        <v>14582.807438365935</v>
      </c>
      <c r="E105" s="237">
        <f t="shared" si="87"/>
        <v>15845.002305940319</v>
      </c>
      <c r="F105" s="237">
        <f t="shared" si="87"/>
        <v>17454.309071285606</v>
      </c>
      <c r="G105" s="237">
        <f t="shared" si="87"/>
        <v>17666.338162607291</v>
      </c>
      <c r="H105" s="237">
        <f t="shared" si="87"/>
        <v>19386.602870520077</v>
      </c>
      <c r="I105" s="237">
        <f t="shared" si="87"/>
        <v>20325.584770454425</v>
      </c>
      <c r="J105" s="237">
        <f t="shared" si="87"/>
        <v>22531.986410140264</v>
      </c>
      <c r="K105" s="237">
        <f t="shared" si="87"/>
        <v>24049.3254916039</v>
      </c>
      <c r="L105" s="237">
        <f t="shared" si="87"/>
        <v>23444.281729814571</v>
      </c>
      <c r="M105" s="237">
        <f t="shared" si="87"/>
        <v>24722.452877318286</v>
      </c>
      <c r="N105" s="237">
        <f t="shared" si="87"/>
        <v>21559.475816152382</v>
      </c>
      <c r="O105" s="237">
        <f t="shared" si="87"/>
        <v>22851.355742120853</v>
      </c>
      <c r="P105" s="237">
        <f t="shared" si="87"/>
        <v>25361.397729588429</v>
      </c>
      <c r="Q105" s="237">
        <f t="shared" si="87"/>
        <v>27096.284894660788</v>
      </c>
      <c r="R105" s="237">
        <f t="shared" si="87"/>
        <v>29563.243749796766</v>
      </c>
      <c r="S105" s="237">
        <f t="shared" ref="S105" si="88">S18/3.6725</f>
        <v>31911.88174820767</v>
      </c>
      <c r="T105" s="41" t="s">
        <v>134</v>
      </c>
    </row>
    <row r="106" spans="2:20" ht="25.15" customHeight="1">
      <c r="B106" s="129" t="s">
        <v>192</v>
      </c>
      <c r="C106" s="181" t="s">
        <v>193</v>
      </c>
      <c r="D106" s="237">
        <f t="shared" ref="D106:R106" si="89">D19/3.6725</f>
        <v>14121.499933721336</v>
      </c>
      <c r="E106" s="237">
        <f t="shared" si="89"/>
        <v>14622.420161709966</v>
      </c>
      <c r="F106" s="237">
        <f t="shared" si="89"/>
        <v>14457.284299476949</v>
      </c>
      <c r="G106" s="237">
        <f t="shared" si="89"/>
        <v>14658.080327719541</v>
      </c>
      <c r="H106" s="237">
        <f t="shared" si="89"/>
        <v>15863.871505468707</v>
      </c>
      <c r="I106" s="237">
        <f t="shared" si="89"/>
        <v>16555.703707216428</v>
      </c>
      <c r="J106" s="237">
        <f t="shared" si="89"/>
        <v>17566.993827978447</v>
      </c>
      <c r="K106" s="237">
        <f t="shared" si="89"/>
        <v>17850.774246956149</v>
      </c>
      <c r="L106" s="237">
        <f t="shared" si="89"/>
        <v>17741.53540533677</v>
      </c>
      <c r="M106" s="237">
        <f t="shared" si="89"/>
        <v>17204.562040906567</v>
      </c>
      <c r="N106" s="237">
        <f t="shared" si="89"/>
        <v>16408.863752454748</v>
      </c>
      <c r="O106" s="237">
        <f t="shared" si="89"/>
        <v>16852.789150021457</v>
      </c>
      <c r="P106" s="237">
        <f t="shared" si="89"/>
        <v>18266.298945787552</v>
      </c>
      <c r="Q106" s="237">
        <f t="shared" si="89"/>
        <v>20309.491513240031</v>
      </c>
      <c r="R106" s="237">
        <f t="shared" si="89"/>
        <v>22545.342586057908</v>
      </c>
      <c r="S106" s="237">
        <f t="shared" ref="S106" si="90">S19/3.6725</f>
        <v>23890.414405260868</v>
      </c>
      <c r="T106" s="41" t="s">
        <v>194</v>
      </c>
    </row>
    <row r="107" spans="2:20" ht="25.15" customHeight="1">
      <c r="B107" s="129" t="s">
        <v>79</v>
      </c>
      <c r="C107" s="179" t="s">
        <v>57</v>
      </c>
      <c r="D107" s="212">
        <f t="shared" ref="D107:R107" si="91">D20/3.6725</f>
        <v>16103.011217094048</v>
      </c>
      <c r="E107" s="212">
        <f t="shared" si="91"/>
        <v>16509.128147606345</v>
      </c>
      <c r="F107" s="212">
        <f t="shared" si="91"/>
        <v>18331.78223239828</v>
      </c>
      <c r="G107" s="212">
        <f t="shared" si="91"/>
        <v>20276.140099691253</v>
      </c>
      <c r="H107" s="212">
        <f t="shared" si="91"/>
        <v>21098.779584814569</v>
      </c>
      <c r="I107" s="212">
        <f t="shared" si="91"/>
        <v>21250.428514071868</v>
      </c>
      <c r="J107" s="212">
        <f t="shared" si="91"/>
        <v>24627.592538052137</v>
      </c>
      <c r="K107" s="212">
        <f t="shared" si="91"/>
        <v>23580.829805577283</v>
      </c>
      <c r="L107" s="212">
        <f t="shared" si="91"/>
        <v>23145.754861799167</v>
      </c>
      <c r="M107" s="212">
        <f t="shared" si="91"/>
        <v>23013.664999673885</v>
      </c>
      <c r="N107" s="212">
        <f t="shared" si="91"/>
        <v>24371.647460266755</v>
      </c>
      <c r="O107" s="212">
        <f t="shared" si="91"/>
        <v>24196.628151852023</v>
      </c>
      <c r="P107" s="212">
        <f t="shared" si="91"/>
        <v>23779.27046550715</v>
      </c>
      <c r="Q107" s="212">
        <f t="shared" si="91"/>
        <v>24511.739734118713</v>
      </c>
      <c r="R107" s="212">
        <f t="shared" si="91"/>
        <v>25352.961273430497</v>
      </c>
      <c r="S107" s="212">
        <f t="shared" ref="S107" si="92">S20/3.6725</f>
        <v>26079.886817450963</v>
      </c>
      <c r="T107" s="180" t="s">
        <v>135</v>
      </c>
    </row>
    <row r="108" spans="2:20" ht="25.15" customHeight="1">
      <c r="B108" s="129" t="s">
        <v>80</v>
      </c>
      <c r="C108" s="178" t="s">
        <v>58</v>
      </c>
      <c r="D108" s="237">
        <f t="shared" ref="D108:R108" si="93">D21/3.6725</f>
        <v>3600.2690975029946</v>
      </c>
      <c r="E108" s="237">
        <f t="shared" si="93"/>
        <v>4018.0826720237969</v>
      </c>
      <c r="F108" s="237">
        <f t="shared" si="93"/>
        <v>4203.0525266327559</v>
      </c>
      <c r="G108" s="237">
        <f t="shared" si="93"/>
        <v>4481.8175184900938</v>
      </c>
      <c r="H108" s="237">
        <f t="shared" si="93"/>
        <v>4852.1762851252734</v>
      </c>
      <c r="I108" s="237">
        <f t="shared" si="93"/>
        <v>5196.2929718867208</v>
      </c>
      <c r="J108" s="237">
        <f t="shared" si="93"/>
        <v>5767.0081478483653</v>
      </c>
      <c r="K108" s="237">
        <f t="shared" si="93"/>
        <v>5791.5566087912939</v>
      </c>
      <c r="L108" s="237">
        <f t="shared" si="93"/>
        <v>6103.9519992760252</v>
      </c>
      <c r="M108" s="237">
        <f t="shared" si="93"/>
        <v>6616.2178210682314</v>
      </c>
      <c r="N108" s="237">
        <f t="shared" si="93"/>
        <v>7403.7183684122947</v>
      </c>
      <c r="O108" s="237">
        <f t="shared" si="93"/>
        <v>7562.6638928576676</v>
      </c>
      <c r="P108" s="237">
        <f t="shared" si="93"/>
        <v>7990.9260598360388</v>
      </c>
      <c r="Q108" s="237">
        <f t="shared" si="93"/>
        <v>8453.0422886605411</v>
      </c>
      <c r="R108" s="237">
        <f t="shared" si="93"/>
        <v>8912.5546847077439</v>
      </c>
      <c r="S108" s="237">
        <f t="shared" ref="S108" si="94">S21/3.6725</f>
        <v>9169.8366384252367</v>
      </c>
      <c r="T108" s="41" t="s">
        <v>59</v>
      </c>
    </row>
    <row r="109" spans="2:20" ht="25.15" customHeight="1">
      <c r="B109" s="129" t="s">
        <v>81</v>
      </c>
      <c r="C109" s="178" t="s">
        <v>60</v>
      </c>
      <c r="D109" s="237">
        <f t="shared" ref="D109:R109" si="95">D22/3.6725</f>
        <v>2059.8785690348095</v>
      </c>
      <c r="E109" s="237">
        <f t="shared" si="95"/>
        <v>2681.5935610669881</v>
      </c>
      <c r="F109" s="237">
        <f t="shared" si="95"/>
        <v>3555.2304328104278</v>
      </c>
      <c r="G109" s="237">
        <f t="shared" si="95"/>
        <v>4280.3654660691855</v>
      </c>
      <c r="H109" s="237">
        <f t="shared" si="95"/>
        <v>4598.8295185340203</v>
      </c>
      <c r="I109" s="237">
        <f t="shared" si="95"/>
        <v>4755.9470272178614</v>
      </c>
      <c r="J109" s="237">
        <f t="shared" si="95"/>
        <v>4522.019370890358</v>
      </c>
      <c r="K109" s="237">
        <f t="shared" si="95"/>
        <v>4648.9314671098628</v>
      </c>
      <c r="L109" s="237">
        <f t="shared" si="95"/>
        <v>4903.7778340195619</v>
      </c>
      <c r="M109" s="237">
        <f t="shared" si="95"/>
        <v>5326.4736540977938</v>
      </c>
      <c r="N109" s="237">
        <f t="shared" si="95"/>
        <v>5907.1951315632114</v>
      </c>
      <c r="O109" s="237">
        <f t="shared" si="95"/>
        <v>7205.5842716611469</v>
      </c>
      <c r="P109" s="237">
        <f t="shared" si="95"/>
        <v>7908.6895636984273</v>
      </c>
      <c r="Q109" s="237">
        <f t="shared" si="95"/>
        <v>8402.6347382871154</v>
      </c>
      <c r="R109" s="237">
        <f t="shared" si="95"/>
        <v>8936.6871175531251</v>
      </c>
      <c r="S109" s="237">
        <f t="shared" ref="S109" si="96">S22/3.6725</f>
        <v>9650.8690589140551</v>
      </c>
      <c r="T109" s="41" t="s">
        <v>136</v>
      </c>
    </row>
    <row r="110" spans="2:20" ht="25.15" customHeight="1">
      <c r="B110" s="129" t="s">
        <v>82</v>
      </c>
      <c r="C110" s="178" t="s">
        <v>61</v>
      </c>
      <c r="D110" s="237">
        <f t="shared" ref="D110:R110" si="97">D23/3.6725</f>
        <v>1895.6418312538995</v>
      </c>
      <c r="E110" s="237">
        <f t="shared" si="97"/>
        <v>1777.8804570028108</v>
      </c>
      <c r="F110" s="237">
        <f t="shared" si="97"/>
        <v>2043.4721565810587</v>
      </c>
      <c r="G110" s="237">
        <f t="shared" si="97"/>
        <v>1975.7259862429948</v>
      </c>
      <c r="H110" s="237">
        <f t="shared" si="97"/>
        <v>2134.2014998416876</v>
      </c>
      <c r="I110" s="237">
        <f t="shared" si="97"/>
        <v>2317.5941526939341</v>
      </c>
      <c r="J110" s="237">
        <f t="shared" si="97"/>
        <v>2592.3548493358071</v>
      </c>
      <c r="K110" s="237">
        <f t="shared" si="97"/>
        <v>2781.246767104672</v>
      </c>
      <c r="L110" s="237">
        <f t="shared" si="97"/>
        <v>2684.0323847464042</v>
      </c>
      <c r="M110" s="237">
        <f t="shared" si="97"/>
        <v>2685.921138219825</v>
      </c>
      <c r="N110" s="237">
        <f t="shared" si="97"/>
        <v>2276.2460435871121</v>
      </c>
      <c r="O110" s="237">
        <f t="shared" si="97"/>
        <v>2394.771097055931</v>
      </c>
      <c r="P110" s="237">
        <f t="shared" si="97"/>
        <v>2594.0870027679621</v>
      </c>
      <c r="Q110" s="237">
        <f t="shared" si="97"/>
        <v>2753.4775055742975</v>
      </c>
      <c r="R110" s="237">
        <f t="shared" si="97"/>
        <v>3078.4396192891145</v>
      </c>
      <c r="S110" s="237">
        <f t="shared" ref="S110" si="98">S23/3.6725</f>
        <v>3273.7041234386579</v>
      </c>
      <c r="T110" s="41" t="s">
        <v>137</v>
      </c>
    </row>
    <row r="111" spans="2:20" ht="25.15" customHeight="1">
      <c r="B111" s="130" t="s">
        <v>83</v>
      </c>
      <c r="C111" s="182" t="s">
        <v>117</v>
      </c>
      <c r="D111" s="214">
        <f t="shared" ref="D111:R111" si="99">D24/3.6725</f>
        <v>1361.5467405302722</v>
      </c>
      <c r="E111" s="214">
        <f t="shared" si="99"/>
        <v>1470.8210483648752</v>
      </c>
      <c r="F111" s="214">
        <f t="shared" si="99"/>
        <v>1558.4886268959285</v>
      </c>
      <c r="G111" s="214">
        <f t="shared" si="99"/>
        <v>1869.4195285281617</v>
      </c>
      <c r="H111" s="214">
        <f t="shared" si="99"/>
        <v>2126.6756775027734</v>
      </c>
      <c r="I111" s="214">
        <f t="shared" si="99"/>
        <v>2100.7078483617724</v>
      </c>
      <c r="J111" s="214">
        <f t="shared" si="99"/>
        <v>2230.7239539103816</v>
      </c>
      <c r="K111" s="214">
        <f t="shared" si="99"/>
        <v>2301.4514812655543</v>
      </c>
      <c r="L111" s="214">
        <f t="shared" si="99"/>
        <v>2498.9608431220167</v>
      </c>
      <c r="M111" s="214">
        <f t="shared" si="99"/>
        <v>2930.2370232287608</v>
      </c>
      <c r="N111" s="214">
        <f t="shared" si="99"/>
        <v>2912.2191434975493</v>
      </c>
      <c r="O111" s="214">
        <f t="shared" si="99"/>
        <v>2917.141898328945</v>
      </c>
      <c r="P111" s="214">
        <f t="shared" si="99"/>
        <v>3112.7428508466996</v>
      </c>
      <c r="Q111" s="214">
        <f t="shared" si="99"/>
        <v>3154.614335059382</v>
      </c>
      <c r="R111" s="214">
        <f t="shared" si="99"/>
        <v>3416.2172823688165</v>
      </c>
      <c r="S111" s="214">
        <f t="shared" ref="S111" si="100">S24/3.6725</f>
        <v>3513.5192026224599</v>
      </c>
      <c r="T111" s="217" t="s">
        <v>138</v>
      </c>
    </row>
    <row r="112" spans="2:20" ht="25.15" customHeight="1">
      <c r="B112" s="28"/>
      <c r="C112" s="28" t="s">
        <v>16</v>
      </c>
      <c r="D112" s="212">
        <f t="shared" ref="D112:R112" si="101">D25/3.6725</f>
        <v>307736.34852733044</v>
      </c>
      <c r="E112" s="212">
        <f t="shared" si="101"/>
        <v>328467.04358632473</v>
      </c>
      <c r="F112" s="212">
        <f t="shared" si="101"/>
        <v>343849.99752284476</v>
      </c>
      <c r="G112" s="212">
        <f t="shared" si="101"/>
        <v>360762.08976128657</v>
      </c>
      <c r="H112" s="212">
        <f t="shared" si="101"/>
        <v>377475.90104560344</v>
      </c>
      <c r="I112" s="212">
        <f t="shared" si="101"/>
        <v>404230.13299747807</v>
      </c>
      <c r="J112" s="212">
        <f t="shared" si="101"/>
        <v>427101.07564247178</v>
      </c>
      <c r="K112" s="212">
        <f t="shared" si="101"/>
        <v>422567.94806679216</v>
      </c>
      <c r="L112" s="212">
        <f t="shared" si="101"/>
        <v>429063.68935619108</v>
      </c>
      <c r="M112" s="212">
        <f t="shared" si="101"/>
        <v>434518.33830438141</v>
      </c>
      <c r="N112" s="212">
        <f t="shared" si="101"/>
        <v>396743.77491996583</v>
      </c>
      <c r="O112" s="212">
        <f t="shared" si="101"/>
        <v>414806.73106315365</v>
      </c>
      <c r="P112" s="212">
        <f t="shared" si="101"/>
        <v>445977.48301379971</v>
      </c>
      <c r="Q112" s="212">
        <f t="shared" si="101"/>
        <v>465159.58325056446</v>
      </c>
      <c r="R112" s="212">
        <f t="shared" si="101"/>
        <v>495679.00160963828</v>
      </c>
      <c r="S112" s="212">
        <f t="shared" ref="S112" si="102">S25/3.6725</f>
        <v>526581.11750095326</v>
      </c>
      <c r="T112" s="216" t="s">
        <v>20</v>
      </c>
    </row>
    <row r="113" spans="2:20" ht="25.15" customHeight="1" thickBot="1">
      <c r="B113" s="82"/>
      <c r="C113" s="82" t="s">
        <v>181</v>
      </c>
      <c r="D113" s="299">
        <f t="shared" ref="D113:R113" si="103">D26/3.6725</f>
        <v>218636.19486731189</v>
      </c>
      <c r="E113" s="299">
        <f t="shared" si="103"/>
        <v>228698.38728987178</v>
      </c>
      <c r="F113" s="299">
        <f t="shared" si="103"/>
        <v>238745.49517325556</v>
      </c>
      <c r="G113" s="299">
        <f t="shared" si="103"/>
        <v>252277.98173837436</v>
      </c>
      <c r="H113" s="299">
        <f t="shared" si="103"/>
        <v>269389.33670865977</v>
      </c>
      <c r="I113" s="299">
        <f t="shared" si="103"/>
        <v>286270.10880254919</v>
      </c>
      <c r="J113" s="299">
        <f t="shared" si="103"/>
        <v>304357.20871491649</v>
      </c>
      <c r="K113" s="299">
        <f t="shared" si="103"/>
        <v>308233.67921439657</v>
      </c>
      <c r="L113" s="299">
        <f t="shared" si="103"/>
        <v>309362.92055605783</v>
      </c>
      <c r="M113" s="299">
        <f t="shared" si="103"/>
        <v>318343.55025624839</v>
      </c>
      <c r="N113" s="299">
        <f t="shared" si="103"/>
        <v>284984.87225253577</v>
      </c>
      <c r="O113" s="299">
        <f t="shared" si="103"/>
        <v>303896.3152365518</v>
      </c>
      <c r="P113" s="299">
        <f t="shared" si="103"/>
        <v>325214.8662884048</v>
      </c>
      <c r="Q113" s="299">
        <f t="shared" si="103"/>
        <v>348068.13819576538</v>
      </c>
      <c r="R113" s="299">
        <f t="shared" si="103"/>
        <v>377842.45439242868</v>
      </c>
      <c r="S113" s="299">
        <f t="shared" ref="S113" si="104">S26/3.6725</f>
        <v>403662.46636947745</v>
      </c>
      <c r="T113" s="54" t="s">
        <v>195</v>
      </c>
    </row>
    <row r="114" spans="2:20" s="2" customFormat="1" ht="24.95" customHeight="1">
      <c r="B114" s="450" t="s">
        <v>407</v>
      </c>
      <c r="C114" s="450"/>
      <c r="D114" s="34"/>
      <c r="E114" s="34"/>
      <c r="F114" s="34"/>
      <c r="G114" s="34"/>
      <c r="H114" s="34"/>
      <c r="I114" s="34"/>
      <c r="J114" s="34"/>
      <c r="K114" s="34"/>
      <c r="L114" s="34"/>
      <c r="M114" s="34"/>
      <c r="N114" s="34"/>
      <c r="O114" s="34"/>
      <c r="P114" s="34"/>
      <c r="Q114" s="34"/>
      <c r="R114" s="34"/>
      <c r="S114" s="34"/>
      <c r="T114" s="191" t="s">
        <v>406</v>
      </c>
    </row>
    <row r="115" spans="2:20" ht="24.95" customHeight="1">
      <c r="B115" s="448" t="s">
        <v>196</v>
      </c>
      <c r="C115" s="448"/>
      <c r="D115" s="11"/>
      <c r="E115" s="11"/>
      <c r="F115" s="12"/>
      <c r="G115" s="12"/>
      <c r="H115" s="24"/>
      <c r="I115" s="24"/>
      <c r="J115" s="24"/>
      <c r="K115" s="24"/>
      <c r="L115" s="24"/>
      <c r="M115" s="24"/>
      <c r="N115" s="171"/>
      <c r="O115" s="171"/>
      <c r="P115" s="171"/>
      <c r="Q115" s="171"/>
      <c r="R115" s="171"/>
      <c r="S115" s="171"/>
      <c r="T115" s="191" t="s">
        <v>327</v>
      </c>
    </row>
    <row r="116" spans="2:20" ht="24.95" customHeight="1">
      <c r="B116" s="88" t="s">
        <v>197</v>
      </c>
      <c r="C116" s="88"/>
      <c r="D116" s="85"/>
      <c r="E116" s="85"/>
      <c r="F116" s="86"/>
      <c r="G116" s="87"/>
      <c r="K116" s="108"/>
      <c r="L116" s="108"/>
      <c r="M116" s="108"/>
      <c r="N116" s="108"/>
      <c r="O116" s="108"/>
      <c r="P116" s="108"/>
      <c r="Q116" s="108"/>
      <c r="R116" s="108"/>
      <c r="S116" s="108"/>
      <c r="T116" s="88" t="s">
        <v>180</v>
      </c>
    </row>
    <row r="117" spans="2:20" ht="24.95" customHeight="1"/>
    <row r="118" spans="2:20" ht="24.95" customHeight="1"/>
    <row r="119" spans="2:20" ht="24.95" customHeight="1"/>
  </sheetData>
  <mergeCells count="18">
    <mergeCell ref="B2:T2"/>
    <mergeCell ref="B114:C114"/>
    <mergeCell ref="B115:C115"/>
    <mergeCell ref="B85:F85"/>
    <mergeCell ref="B87:C87"/>
    <mergeCell ref="B90:T90"/>
    <mergeCell ref="B91:T91"/>
    <mergeCell ref="B86:C86"/>
    <mergeCell ref="B3:T3"/>
    <mergeCell ref="B4:T4"/>
    <mergeCell ref="B61:T61"/>
    <mergeCell ref="B62:T62"/>
    <mergeCell ref="B32:T32"/>
    <mergeCell ref="B33:T33"/>
    <mergeCell ref="B27:C27"/>
    <mergeCell ref="B28:C28"/>
    <mergeCell ref="B56:C56"/>
    <mergeCell ref="B57:C57"/>
  </mergeCells>
  <phoneticPr fontId="5" type="noConversion"/>
  <printOptions horizontalCentered="1" verticalCentered="1"/>
  <pageMargins left="0" right="0" top="0" bottom="0" header="0" footer="0"/>
  <pageSetup paperSize="9" scale="53" fitToHeight="0" orientation="landscape" r:id="rId1"/>
  <headerFooter alignWithMargins="0">
    <oddFooter>&amp;C&amp;D</oddFooter>
  </headerFooter>
  <rowBreaks count="3" manualBreakCount="3">
    <brk id="29" min="1" max="17" man="1"/>
    <brk id="58" max="16383" man="1"/>
    <brk id="88" min="1" max="1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S82"/>
  <sheetViews>
    <sheetView showGridLines="0" rightToLeft="1" zoomScale="70" zoomScaleNormal="70" zoomScaleSheetLayoutView="80" workbookViewId="0">
      <selection activeCell="A2" sqref="A2"/>
    </sheetView>
  </sheetViews>
  <sheetFormatPr defaultColWidth="9.28515625" defaultRowHeight="25.15" customHeight="1"/>
  <cols>
    <col min="1" max="1" width="9.28515625" style="2"/>
    <col min="2" max="2" width="30.85546875" style="2" customWidth="1"/>
    <col min="3" max="18" width="13.7109375" style="24" customWidth="1"/>
    <col min="19" max="19" width="49" style="24" customWidth="1"/>
    <col min="20" max="16384" width="9.28515625" style="2"/>
  </cols>
  <sheetData>
    <row r="1" spans="2:19" ht="47.25" customHeight="1">
      <c r="B1" s="452"/>
      <c r="C1" s="452"/>
      <c r="D1" s="452"/>
      <c r="E1" s="452"/>
      <c r="F1" s="452"/>
      <c r="G1" s="452"/>
      <c r="H1" s="452"/>
      <c r="I1" s="452"/>
      <c r="J1" s="452"/>
      <c r="K1" s="452"/>
      <c r="L1" s="452"/>
      <c r="M1" s="452"/>
      <c r="N1" s="452"/>
      <c r="O1" s="452"/>
      <c r="P1" s="452"/>
      <c r="Q1" s="452"/>
      <c r="R1" s="452"/>
      <c r="S1" s="452"/>
    </row>
    <row r="2" spans="2:19" ht="51" customHeight="1">
      <c r="B2" s="475" t="s">
        <v>527</v>
      </c>
      <c r="C2" s="475"/>
      <c r="D2" s="475"/>
      <c r="E2" s="475"/>
      <c r="F2" s="475"/>
      <c r="G2" s="475"/>
      <c r="H2" s="475"/>
      <c r="I2" s="475"/>
      <c r="J2" s="475"/>
      <c r="K2" s="475"/>
      <c r="L2" s="475"/>
      <c r="M2" s="475"/>
      <c r="N2" s="475"/>
      <c r="O2" s="475"/>
      <c r="P2" s="475"/>
      <c r="Q2" s="475"/>
      <c r="R2" s="475"/>
      <c r="S2" s="475"/>
    </row>
    <row r="3" spans="2:19" ht="25.15" customHeight="1">
      <c r="B3" s="428" t="s">
        <v>425</v>
      </c>
      <c r="C3" s="428"/>
      <c r="D3" s="428"/>
      <c r="E3" s="428"/>
      <c r="F3" s="428"/>
      <c r="G3" s="428"/>
      <c r="H3" s="428"/>
      <c r="I3" s="428"/>
      <c r="J3" s="428"/>
      <c r="K3" s="428"/>
      <c r="L3" s="428"/>
      <c r="M3" s="428"/>
      <c r="N3" s="428"/>
      <c r="O3" s="428"/>
      <c r="P3" s="428"/>
      <c r="Q3" s="428"/>
      <c r="R3" s="428"/>
      <c r="S3" s="428"/>
    </row>
    <row r="4" spans="2:19" ht="25.15" customHeight="1">
      <c r="B4" s="429" t="s">
        <v>426</v>
      </c>
      <c r="C4" s="429"/>
      <c r="D4" s="429"/>
      <c r="E4" s="429"/>
      <c r="F4" s="429"/>
      <c r="G4" s="429"/>
      <c r="H4" s="429"/>
      <c r="I4" s="429"/>
      <c r="J4" s="429"/>
      <c r="K4" s="429"/>
      <c r="L4" s="429"/>
      <c r="M4" s="429"/>
      <c r="N4" s="429"/>
      <c r="O4" s="429"/>
      <c r="P4" s="429"/>
      <c r="Q4" s="429"/>
      <c r="R4" s="429"/>
      <c r="S4" s="429"/>
    </row>
    <row r="5" spans="2:19" ht="25.15" customHeight="1">
      <c r="B5" s="174"/>
      <c r="C5" s="174"/>
      <c r="D5" s="174"/>
      <c r="E5" s="174"/>
      <c r="F5" s="174"/>
      <c r="G5" s="174"/>
      <c r="H5" s="174"/>
      <c r="I5" s="174"/>
      <c r="J5" s="174"/>
      <c r="K5" s="174"/>
      <c r="L5" s="174"/>
      <c r="M5" s="174"/>
      <c r="N5" s="174"/>
      <c r="O5" s="174"/>
      <c r="P5" s="174"/>
      <c r="Q5" s="174"/>
      <c r="R5" s="174"/>
      <c r="S5" s="149" t="s">
        <v>207</v>
      </c>
    </row>
    <row r="6" spans="2:19" ht="25.15" customHeight="1">
      <c r="B6" s="200" t="s">
        <v>64</v>
      </c>
      <c r="C6" s="201">
        <v>2010</v>
      </c>
      <c r="D6" s="201">
        <v>2011</v>
      </c>
      <c r="E6" s="201">
        <v>2012</v>
      </c>
      <c r="F6" s="201">
        <v>2013</v>
      </c>
      <c r="G6" s="201">
        <v>2014</v>
      </c>
      <c r="H6" s="201">
        <v>2015</v>
      </c>
      <c r="I6" s="201">
        <v>2016</v>
      </c>
      <c r="J6" s="55">
        <v>2017</v>
      </c>
      <c r="K6" s="55">
        <v>2018</v>
      </c>
      <c r="L6" s="55">
        <v>2019</v>
      </c>
      <c r="M6" s="55">
        <v>2020</v>
      </c>
      <c r="N6" s="55">
        <v>2021</v>
      </c>
      <c r="O6" s="55">
        <v>2022</v>
      </c>
      <c r="P6" s="55">
        <v>2023</v>
      </c>
      <c r="Q6" s="55" t="s">
        <v>368</v>
      </c>
      <c r="R6" s="55" t="s">
        <v>404</v>
      </c>
      <c r="S6" s="202" t="s">
        <v>65</v>
      </c>
    </row>
    <row r="7" spans="2:19" ht="25.15" customHeight="1">
      <c r="B7" s="49" t="s">
        <v>102</v>
      </c>
      <c r="C7" s="280">
        <f>C8+C9</f>
        <v>673523.79658310534</v>
      </c>
      <c r="D7" s="280">
        <f t="shared" ref="D7:R7" si="0">D8+D9</f>
        <v>723060.70986588136</v>
      </c>
      <c r="E7" s="280">
        <f t="shared" si="0"/>
        <v>741778.39532559994</v>
      </c>
      <c r="F7" s="280">
        <f t="shared" si="0"/>
        <v>775957.64270953008</v>
      </c>
      <c r="G7" s="280">
        <f t="shared" si="0"/>
        <v>857969.94955670438</v>
      </c>
      <c r="H7" s="280">
        <f t="shared" si="0"/>
        <v>882875.97666700487</v>
      </c>
      <c r="I7" s="280">
        <f t="shared" si="0"/>
        <v>888158.95280010486</v>
      </c>
      <c r="J7" s="280">
        <f t="shared" si="0"/>
        <v>931525.36423124187</v>
      </c>
      <c r="K7" s="280">
        <f t="shared" si="0"/>
        <v>958536.35435534874</v>
      </c>
      <c r="L7" s="280">
        <f t="shared" si="0"/>
        <v>965639.43141599547</v>
      </c>
      <c r="M7" s="280">
        <f t="shared" si="0"/>
        <v>728136.43214954308</v>
      </c>
      <c r="N7" s="280">
        <f t="shared" si="0"/>
        <v>781846.21437016898</v>
      </c>
      <c r="O7" s="280">
        <f t="shared" si="0"/>
        <v>855723.88423744589</v>
      </c>
      <c r="P7" s="280">
        <f t="shared" si="0"/>
        <v>1089989.4954913971</v>
      </c>
      <c r="Q7" s="280">
        <f t="shared" si="0"/>
        <v>1171992.0315561206</v>
      </c>
      <c r="R7" s="280">
        <f t="shared" si="0"/>
        <v>1255554.0408057901</v>
      </c>
      <c r="S7" s="36" t="s">
        <v>101</v>
      </c>
    </row>
    <row r="8" spans="2:19" ht="25.15" customHeight="1">
      <c r="B8" s="194" t="s">
        <v>187</v>
      </c>
      <c r="C8" s="281">
        <v>595857.21109687106</v>
      </c>
      <c r="D8" s="281">
        <v>623698.05323286238</v>
      </c>
      <c r="E8" s="281">
        <v>638666.80651048059</v>
      </c>
      <c r="F8" s="281">
        <v>665075.57406755304</v>
      </c>
      <c r="G8" s="281">
        <v>745995.78830819367</v>
      </c>
      <c r="H8" s="281">
        <v>765595.9703123651</v>
      </c>
      <c r="I8" s="281">
        <v>771346.63128091791</v>
      </c>
      <c r="J8" s="281">
        <v>786946.95101830317</v>
      </c>
      <c r="K8" s="281">
        <v>813033.6367566688</v>
      </c>
      <c r="L8" s="281">
        <v>764737.05052247364</v>
      </c>
      <c r="M8" s="281">
        <v>533315.88231162366</v>
      </c>
      <c r="N8" s="292">
        <v>559067.47506330884</v>
      </c>
      <c r="O8" s="292">
        <v>622214.85428131605</v>
      </c>
      <c r="P8" s="292">
        <v>865059.53602585453</v>
      </c>
      <c r="Q8" s="292">
        <v>930936.93439568579</v>
      </c>
      <c r="R8" s="292">
        <v>996942.13021975441</v>
      </c>
      <c r="S8" s="195" t="s">
        <v>199</v>
      </c>
    </row>
    <row r="9" spans="2:19" ht="25.15" customHeight="1">
      <c r="B9" s="194" t="s">
        <v>198</v>
      </c>
      <c r="C9" s="281">
        <v>77666.585486234326</v>
      </c>
      <c r="D9" s="281">
        <v>99362.656633019025</v>
      </c>
      <c r="E9" s="281">
        <v>103111.58881511932</v>
      </c>
      <c r="F9" s="281">
        <v>110882.06864197701</v>
      </c>
      <c r="G9" s="281">
        <v>111974.16124851066</v>
      </c>
      <c r="H9" s="281">
        <v>117280.00635463977</v>
      </c>
      <c r="I9" s="281">
        <v>116812.32151918701</v>
      </c>
      <c r="J9" s="281">
        <v>144578.41321293876</v>
      </c>
      <c r="K9" s="281">
        <v>145502.71759867997</v>
      </c>
      <c r="L9" s="281">
        <v>200902.38089352185</v>
      </c>
      <c r="M9" s="281">
        <v>194820.54983791939</v>
      </c>
      <c r="N9" s="281">
        <v>222778.73930686014</v>
      </c>
      <c r="O9" s="281">
        <v>233509.02995612987</v>
      </c>
      <c r="P9" s="281">
        <v>224929.9594655426</v>
      </c>
      <c r="Q9" s="281">
        <v>241055.09716043485</v>
      </c>
      <c r="R9" s="281">
        <v>258611.91058603566</v>
      </c>
      <c r="S9" s="195" t="s">
        <v>200</v>
      </c>
    </row>
    <row r="10" spans="2:19" ht="25.15" customHeight="1">
      <c r="B10" s="49" t="s">
        <v>162</v>
      </c>
      <c r="C10" s="212">
        <v>353640.64592479297</v>
      </c>
      <c r="D10" s="212">
        <v>391454.88736166072</v>
      </c>
      <c r="E10" s="212">
        <v>343471.95028840238</v>
      </c>
      <c r="F10" s="212">
        <v>364294.98788619321</v>
      </c>
      <c r="G10" s="212">
        <v>396187.90119094733</v>
      </c>
      <c r="H10" s="212">
        <v>326220.36350472132</v>
      </c>
      <c r="I10" s="212">
        <v>329297.49586038408</v>
      </c>
      <c r="J10" s="212">
        <v>314832.80421831459</v>
      </c>
      <c r="K10" s="212">
        <v>319600.25725429511</v>
      </c>
      <c r="L10" s="212">
        <v>321894.89893751545</v>
      </c>
      <c r="M10" s="212">
        <v>214888.11289888056</v>
      </c>
      <c r="N10" s="212">
        <v>265498.0776170796</v>
      </c>
      <c r="O10" s="212">
        <v>347328.75333951606</v>
      </c>
      <c r="P10" s="212">
        <v>403191.07538189192</v>
      </c>
      <c r="Q10" s="212">
        <v>480306.81415023952</v>
      </c>
      <c r="R10" s="212">
        <v>540992.85276852665</v>
      </c>
      <c r="S10" s="151" t="s">
        <v>310</v>
      </c>
    </row>
    <row r="11" spans="2:19" ht="25.15" customHeight="1">
      <c r="B11" s="49" t="s">
        <v>15</v>
      </c>
      <c r="C11" s="212">
        <f>C12+C13</f>
        <v>875260</v>
      </c>
      <c r="D11" s="212">
        <f t="shared" ref="D11:R11" si="1">D12+D13</f>
        <v>1160025</v>
      </c>
      <c r="E11" s="212">
        <f t="shared" si="1"/>
        <v>1379075</v>
      </c>
      <c r="F11" s="212">
        <f t="shared" si="1"/>
        <v>1440518</v>
      </c>
      <c r="G11" s="212">
        <f t="shared" si="1"/>
        <v>1479019</v>
      </c>
      <c r="H11" s="212">
        <f t="shared" si="1"/>
        <v>1316700</v>
      </c>
      <c r="I11" s="212">
        <f t="shared" si="1"/>
        <v>1324400</v>
      </c>
      <c r="J11" s="212">
        <f t="shared" si="1"/>
        <v>1403400</v>
      </c>
      <c r="K11" s="212">
        <f t="shared" si="1"/>
        <v>1469800</v>
      </c>
      <c r="L11" s="212">
        <f t="shared" si="1"/>
        <v>1486860</v>
      </c>
      <c r="M11" s="212">
        <f t="shared" si="1"/>
        <v>1373782.548802502</v>
      </c>
      <c r="N11" s="212">
        <f t="shared" si="1"/>
        <v>1680701.4227855196</v>
      </c>
      <c r="O11" s="212">
        <f t="shared" si="1"/>
        <v>2125276.3659714162</v>
      </c>
      <c r="P11" s="212">
        <f t="shared" si="1"/>
        <v>2130653.0595795694</v>
      </c>
      <c r="Q11" s="212">
        <f t="shared" si="1"/>
        <v>2379406.7455640319</v>
      </c>
      <c r="R11" s="212">
        <f t="shared" si="1"/>
        <v>2762661.0977067747</v>
      </c>
      <c r="S11" s="36" t="s">
        <v>103</v>
      </c>
    </row>
    <row r="12" spans="2:19" ht="25.15" customHeight="1">
      <c r="B12" s="194" t="s">
        <v>110</v>
      </c>
      <c r="C12" s="237">
        <v>832160</v>
      </c>
      <c r="D12" s="237">
        <v>1113025</v>
      </c>
      <c r="E12" s="237">
        <v>1323735</v>
      </c>
      <c r="F12" s="237">
        <v>1362518</v>
      </c>
      <c r="G12" s="237">
        <v>1391519</v>
      </c>
      <c r="H12" s="237">
        <v>1093500</v>
      </c>
      <c r="I12" s="237">
        <v>1083500</v>
      </c>
      <c r="J12" s="237">
        <v>1144500</v>
      </c>
      <c r="K12" s="237">
        <v>1206000</v>
      </c>
      <c r="L12" s="237">
        <v>1155360</v>
      </c>
      <c r="M12" s="237">
        <v>1082353.126827016</v>
      </c>
      <c r="N12" s="237">
        <v>1300505.3006867133</v>
      </c>
      <c r="O12" s="237">
        <v>1558276.365971416</v>
      </c>
      <c r="P12" s="237">
        <v>1513109.4365193094</v>
      </c>
      <c r="Q12" s="237">
        <v>1713472.9678536463</v>
      </c>
      <c r="R12" s="237">
        <v>2056591.0977067747</v>
      </c>
      <c r="S12" s="195" t="s">
        <v>203</v>
      </c>
    </row>
    <row r="13" spans="2:19" ht="25.15" customHeight="1">
      <c r="B13" s="194" t="s">
        <v>109</v>
      </c>
      <c r="C13" s="237">
        <v>43100</v>
      </c>
      <c r="D13" s="237">
        <v>47000</v>
      </c>
      <c r="E13" s="237">
        <v>55340</v>
      </c>
      <c r="F13" s="237">
        <v>78000</v>
      </c>
      <c r="G13" s="237">
        <v>87500</v>
      </c>
      <c r="H13" s="237">
        <v>223200</v>
      </c>
      <c r="I13" s="237">
        <v>240900</v>
      </c>
      <c r="J13" s="237">
        <v>258900</v>
      </c>
      <c r="K13" s="237">
        <v>263800</v>
      </c>
      <c r="L13" s="237">
        <v>331500</v>
      </c>
      <c r="M13" s="237">
        <v>291429.42197548586</v>
      </c>
      <c r="N13" s="237">
        <v>380196.1220988062</v>
      </c>
      <c r="O13" s="237">
        <v>567000</v>
      </c>
      <c r="P13" s="237">
        <v>617543.62306025997</v>
      </c>
      <c r="Q13" s="237">
        <v>665933.77771038562</v>
      </c>
      <c r="R13" s="237">
        <v>706070</v>
      </c>
      <c r="S13" s="195" t="s">
        <v>204</v>
      </c>
    </row>
    <row r="14" spans="2:19" ht="25.15" customHeight="1">
      <c r="B14" s="49" t="s">
        <v>41</v>
      </c>
      <c r="C14" s="212">
        <f>C15+C16</f>
        <v>772262.70254127739</v>
      </c>
      <c r="D14" s="212">
        <f t="shared" ref="D14:R14" si="2">D15+D16</f>
        <v>919825</v>
      </c>
      <c r="E14" s="212">
        <f t="shared" si="2"/>
        <v>1021791</v>
      </c>
      <c r="F14" s="212">
        <f t="shared" si="2"/>
        <v>1076395</v>
      </c>
      <c r="G14" s="212">
        <f t="shared" si="2"/>
        <v>1172600</v>
      </c>
      <c r="H14" s="212">
        <f t="shared" si="2"/>
        <v>1123000</v>
      </c>
      <c r="I14" s="212">
        <f t="shared" si="2"/>
        <v>1140000</v>
      </c>
      <c r="J14" s="212">
        <f t="shared" si="2"/>
        <v>1168400</v>
      </c>
      <c r="K14" s="212">
        <f t="shared" si="2"/>
        <v>1129980</v>
      </c>
      <c r="L14" s="212">
        <f t="shared" si="2"/>
        <v>1180800.29222878</v>
      </c>
      <c r="M14" s="212">
        <f t="shared" si="2"/>
        <v>1005130.4704944791</v>
      </c>
      <c r="N14" s="212">
        <f t="shared" si="2"/>
        <v>1176630.1050256891</v>
      </c>
      <c r="O14" s="212">
        <f t="shared" si="2"/>
        <v>1450199.9999999998</v>
      </c>
      <c r="P14" s="212">
        <f t="shared" si="2"/>
        <v>1704503.3497497255</v>
      </c>
      <c r="Q14" s="212">
        <f t="shared" si="2"/>
        <v>1898133.0794728186</v>
      </c>
      <c r="R14" s="212">
        <f t="shared" si="2"/>
        <v>2302830</v>
      </c>
      <c r="S14" s="36" t="s">
        <v>42</v>
      </c>
    </row>
    <row r="15" spans="2:19" ht="25.15" customHeight="1">
      <c r="B15" s="196" t="s">
        <v>201</v>
      </c>
      <c r="C15" s="237">
        <v>686279.66949030827</v>
      </c>
      <c r="D15" s="237">
        <v>844425</v>
      </c>
      <c r="E15" s="237">
        <v>942091</v>
      </c>
      <c r="F15" s="237">
        <v>993695</v>
      </c>
      <c r="G15" s="237">
        <v>1013700</v>
      </c>
      <c r="H15" s="237">
        <v>967400</v>
      </c>
      <c r="I15" s="237">
        <v>979000</v>
      </c>
      <c r="J15" s="237">
        <v>1005200</v>
      </c>
      <c r="K15" s="237">
        <v>960400</v>
      </c>
      <c r="L15" s="237">
        <v>952100.29222877999</v>
      </c>
      <c r="M15" s="237">
        <v>864400.00000000012</v>
      </c>
      <c r="N15" s="237">
        <v>996800.00000000012</v>
      </c>
      <c r="O15" s="237">
        <v>1215900</v>
      </c>
      <c r="P15" s="237">
        <v>1295126.6995236601</v>
      </c>
      <c r="Q15" s="237">
        <v>1469756.1291063707</v>
      </c>
      <c r="R15" s="237">
        <v>1843110</v>
      </c>
      <c r="S15" s="198" t="s">
        <v>205</v>
      </c>
    </row>
    <row r="16" spans="2:19" ht="25.15" customHeight="1">
      <c r="B16" s="197" t="s">
        <v>202</v>
      </c>
      <c r="C16" s="237">
        <v>85983.03305096917</v>
      </c>
      <c r="D16" s="237">
        <v>75400</v>
      </c>
      <c r="E16" s="237">
        <v>79700</v>
      </c>
      <c r="F16" s="237">
        <v>82700</v>
      </c>
      <c r="G16" s="237">
        <v>158900</v>
      </c>
      <c r="H16" s="237">
        <v>155600</v>
      </c>
      <c r="I16" s="237">
        <v>161000</v>
      </c>
      <c r="J16" s="237">
        <v>163200</v>
      </c>
      <c r="K16" s="237">
        <v>169580</v>
      </c>
      <c r="L16" s="237">
        <v>228700</v>
      </c>
      <c r="M16" s="237">
        <v>140730.47049447894</v>
      </c>
      <c r="N16" s="237">
        <v>179830.10502568897</v>
      </c>
      <c r="O16" s="237">
        <v>234299.99999999985</v>
      </c>
      <c r="P16" s="237">
        <v>409376.65022606542</v>
      </c>
      <c r="Q16" s="237">
        <v>428376.95036644785</v>
      </c>
      <c r="R16" s="237">
        <v>459720.00000000006</v>
      </c>
      <c r="S16" s="199" t="s">
        <v>206</v>
      </c>
    </row>
    <row r="17" spans="2:19" ht="25.15" customHeight="1" thickBot="1">
      <c r="B17" s="146" t="s">
        <v>16</v>
      </c>
      <c r="C17" s="147">
        <f>C7+C10+C11-C14</f>
        <v>1130161.7399666212</v>
      </c>
      <c r="D17" s="147">
        <f t="shared" ref="D17:R17" si="3">D7+D10+D11-D14</f>
        <v>1354715.5972275422</v>
      </c>
      <c r="E17" s="147">
        <f t="shared" si="3"/>
        <v>1442534.3456140021</v>
      </c>
      <c r="F17" s="147">
        <f t="shared" si="3"/>
        <v>1504375.6305957232</v>
      </c>
      <c r="G17" s="147">
        <f t="shared" si="3"/>
        <v>1560576.8507476514</v>
      </c>
      <c r="H17" s="147">
        <f t="shared" si="3"/>
        <v>1402796.3401717264</v>
      </c>
      <c r="I17" s="147">
        <f t="shared" si="3"/>
        <v>1401856.4486604892</v>
      </c>
      <c r="J17" s="147">
        <f t="shared" si="3"/>
        <v>1481358.1684495565</v>
      </c>
      <c r="K17" s="147">
        <f t="shared" si="3"/>
        <v>1617956.6116096438</v>
      </c>
      <c r="L17" s="147">
        <f t="shared" si="3"/>
        <v>1593594.038124731</v>
      </c>
      <c r="M17" s="147">
        <f t="shared" si="3"/>
        <v>1311676.6233564466</v>
      </c>
      <c r="N17" s="147">
        <f t="shared" si="3"/>
        <v>1551415.6097470792</v>
      </c>
      <c r="O17" s="147">
        <f t="shared" si="3"/>
        <v>1878129.0035483784</v>
      </c>
      <c r="P17" s="147">
        <f t="shared" si="3"/>
        <v>1919330.2807031327</v>
      </c>
      <c r="Q17" s="147">
        <f t="shared" si="3"/>
        <v>2133572.5117975734</v>
      </c>
      <c r="R17" s="147">
        <f t="shared" si="3"/>
        <v>2256377.9912810912</v>
      </c>
      <c r="S17" s="148" t="s">
        <v>20</v>
      </c>
    </row>
    <row r="18" spans="2:19" ht="24.95" customHeight="1">
      <c r="B18" s="450" t="s">
        <v>407</v>
      </c>
      <c r="C18" s="450"/>
      <c r="D18" s="34"/>
      <c r="E18" s="34"/>
      <c r="F18" s="34"/>
      <c r="G18" s="34"/>
      <c r="H18" s="34"/>
      <c r="I18" s="34"/>
      <c r="J18" s="34"/>
      <c r="K18" s="34"/>
      <c r="L18" s="34"/>
      <c r="M18" s="34"/>
      <c r="N18" s="34"/>
      <c r="O18" s="34"/>
      <c r="P18" s="34"/>
      <c r="Q18" s="34"/>
      <c r="R18" s="34"/>
      <c r="S18" s="191" t="s">
        <v>406</v>
      </c>
    </row>
    <row r="19" spans="2:19" ht="24.95" customHeight="1">
      <c r="B19" s="448" t="s">
        <v>196</v>
      </c>
      <c r="C19" s="448"/>
      <c r="D19" s="11"/>
      <c r="E19" s="11"/>
      <c r="F19" s="12"/>
      <c r="G19" s="12"/>
      <c r="N19" s="171"/>
      <c r="O19" s="171"/>
      <c r="P19" s="171"/>
      <c r="Q19" s="171"/>
      <c r="R19" s="171"/>
      <c r="S19" s="191" t="s">
        <v>327</v>
      </c>
    </row>
    <row r="20" spans="2:19" ht="24.95" customHeight="1">
      <c r="B20" s="88" t="s">
        <v>197</v>
      </c>
      <c r="C20" s="88"/>
      <c r="D20" s="85"/>
      <c r="E20" s="85"/>
      <c r="F20" s="86"/>
      <c r="G20" s="87"/>
      <c r="H20" s="8"/>
      <c r="I20" s="8"/>
      <c r="J20" s="8"/>
      <c r="K20" s="108"/>
      <c r="L20" s="108"/>
      <c r="M20" s="108"/>
      <c r="N20" s="108"/>
      <c r="O20" s="108"/>
      <c r="P20" s="108"/>
      <c r="Q20" s="401"/>
      <c r="R20" s="401"/>
      <c r="S20" s="88" t="s">
        <v>180</v>
      </c>
    </row>
    <row r="21" spans="2:19" ht="24.95" customHeight="1">
      <c r="B21" s="16"/>
      <c r="C21" s="15"/>
      <c r="D21" s="15"/>
      <c r="E21" s="15"/>
      <c r="F21" s="15"/>
      <c r="G21" s="15"/>
      <c r="H21" s="15"/>
      <c r="I21" s="15"/>
      <c r="J21" s="15"/>
      <c r="K21" s="15"/>
      <c r="L21" s="15"/>
      <c r="M21" s="15"/>
      <c r="N21" s="15"/>
      <c r="O21" s="15"/>
      <c r="P21" s="15"/>
      <c r="Q21" s="402"/>
      <c r="R21" s="402"/>
      <c r="S21" s="15"/>
    </row>
    <row r="22" spans="2:19" ht="24.95" customHeight="1">
      <c r="B22" s="16"/>
      <c r="C22" s="15"/>
      <c r="D22" s="15"/>
      <c r="E22" s="15"/>
      <c r="F22" s="15"/>
      <c r="G22" s="15"/>
      <c r="H22" s="15"/>
      <c r="I22" s="15"/>
      <c r="J22" s="15"/>
      <c r="K22" s="15"/>
      <c r="L22" s="15"/>
      <c r="M22" s="15"/>
      <c r="N22" s="15"/>
      <c r="O22" s="15"/>
      <c r="P22" s="15"/>
      <c r="Q22" s="15"/>
      <c r="R22" s="15"/>
      <c r="S22" s="15"/>
    </row>
    <row r="23" spans="2:19" ht="25.15" customHeight="1">
      <c r="B23" s="428" t="s">
        <v>427</v>
      </c>
      <c r="C23" s="428"/>
      <c r="D23" s="428"/>
      <c r="E23" s="428"/>
      <c r="F23" s="428"/>
      <c r="G23" s="428"/>
      <c r="H23" s="428"/>
      <c r="I23" s="428"/>
      <c r="J23" s="428"/>
      <c r="K23" s="428"/>
      <c r="L23" s="428"/>
      <c r="M23" s="428"/>
      <c r="N23" s="428"/>
      <c r="O23" s="428"/>
      <c r="P23" s="428"/>
      <c r="Q23" s="428"/>
      <c r="R23" s="428"/>
      <c r="S23" s="428"/>
    </row>
    <row r="24" spans="2:19" ht="25.15" customHeight="1">
      <c r="B24" s="429" t="s">
        <v>428</v>
      </c>
      <c r="C24" s="429"/>
      <c r="D24" s="429"/>
      <c r="E24" s="429"/>
      <c r="F24" s="429"/>
      <c r="G24" s="429"/>
      <c r="H24" s="429"/>
      <c r="I24" s="429"/>
      <c r="J24" s="429"/>
      <c r="K24" s="429"/>
      <c r="L24" s="429"/>
      <c r="M24" s="429"/>
      <c r="N24" s="429"/>
      <c r="O24" s="429"/>
      <c r="P24" s="429"/>
      <c r="Q24" s="429"/>
      <c r="R24" s="429"/>
      <c r="S24" s="429"/>
    </row>
    <row r="25" spans="2:19" ht="25.15" customHeight="1">
      <c r="B25" s="174"/>
      <c r="C25" s="174"/>
      <c r="D25" s="174"/>
      <c r="E25" s="174"/>
      <c r="F25" s="174"/>
      <c r="G25" s="174"/>
      <c r="H25" s="174"/>
      <c r="I25" s="174"/>
      <c r="J25" s="174"/>
      <c r="K25" s="174"/>
      <c r="L25" s="174"/>
      <c r="M25" s="174"/>
      <c r="N25" s="174"/>
      <c r="O25" s="174"/>
      <c r="P25" s="174"/>
      <c r="Q25" s="174"/>
      <c r="R25" s="174"/>
      <c r="S25" s="149" t="s">
        <v>208</v>
      </c>
    </row>
    <row r="26" spans="2:19" ht="25.15" customHeight="1">
      <c r="B26" s="200" t="s">
        <v>64</v>
      </c>
      <c r="C26" s="201">
        <v>2010</v>
      </c>
      <c r="D26" s="201">
        <v>2011</v>
      </c>
      <c r="E26" s="201">
        <v>2012</v>
      </c>
      <c r="F26" s="201">
        <v>2013</v>
      </c>
      <c r="G26" s="201">
        <v>2014</v>
      </c>
      <c r="H26" s="201">
        <v>2015</v>
      </c>
      <c r="I26" s="201">
        <v>2016</v>
      </c>
      <c r="J26" s="55">
        <v>2017</v>
      </c>
      <c r="K26" s="55">
        <v>2018</v>
      </c>
      <c r="L26" s="55">
        <v>2019</v>
      </c>
      <c r="M26" s="55">
        <v>2020</v>
      </c>
      <c r="N26" s="55">
        <v>2021</v>
      </c>
      <c r="O26" s="55">
        <v>2022</v>
      </c>
      <c r="P26" s="55">
        <v>2023</v>
      </c>
      <c r="Q26" s="55" t="s">
        <v>368</v>
      </c>
      <c r="R26" s="55" t="s">
        <v>404</v>
      </c>
      <c r="S26" s="202" t="s">
        <v>65</v>
      </c>
    </row>
    <row r="27" spans="2:19" ht="25.15" customHeight="1">
      <c r="B27" s="49" t="s">
        <v>102</v>
      </c>
      <c r="C27" s="204">
        <f>C7/C$17*100</f>
        <v>59.59534576024469</v>
      </c>
      <c r="D27" s="204">
        <f t="shared" ref="D27:Q27" si="4">D7/D$17*100</f>
        <v>53.373616672432377</v>
      </c>
      <c r="E27" s="204">
        <f t="shared" si="4"/>
        <v>51.421887983531398</v>
      </c>
      <c r="F27" s="204">
        <f t="shared" si="4"/>
        <v>51.580046028946626</v>
      </c>
      <c r="G27" s="204">
        <f t="shared" si="4"/>
        <v>54.977744232567751</v>
      </c>
      <c r="H27" s="204">
        <f t="shared" si="4"/>
        <v>62.936860568008449</v>
      </c>
      <c r="I27" s="204">
        <f t="shared" si="4"/>
        <v>63.355913057200986</v>
      </c>
      <c r="J27" s="204">
        <f t="shared" si="4"/>
        <v>62.883196249979868</v>
      </c>
      <c r="K27" s="204">
        <f t="shared" si="4"/>
        <v>59.243637776030177</v>
      </c>
      <c r="L27" s="204">
        <f t="shared" si="4"/>
        <v>60.595070533290652</v>
      </c>
      <c r="M27" s="204">
        <f t="shared" si="4"/>
        <v>55.511886023120262</v>
      </c>
      <c r="N27" s="204">
        <f t="shared" si="4"/>
        <v>50.395665059579365</v>
      </c>
      <c r="O27" s="204">
        <f t="shared" si="4"/>
        <v>45.562572252529691</v>
      </c>
      <c r="P27" s="204">
        <f t="shared" si="4"/>
        <v>56.790095297828955</v>
      </c>
      <c r="Q27" s="204">
        <f t="shared" si="4"/>
        <v>54.930967898939421</v>
      </c>
      <c r="R27" s="204">
        <f t="shared" ref="R27" si="5">R7/R$17*100</f>
        <v>55.644667943819606</v>
      </c>
      <c r="S27" s="36" t="s">
        <v>101</v>
      </c>
    </row>
    <row r="28" spans="2:19" ht="25.15" customHeight="1">
      <c r="B28" s="194" t="s">
        <v>187</v>
      </c>
      <c r="C28" s="293">
        <f t="shared" ref="C28:Q28" si="6">C8/C$17*100</f>
        <v>52.72318023387249</v>
      </c>
      <c r="D28" s="293">
        <f t="shared" si="6"/>
        <v>46.039039818340868</v>
      </c>
      <c r="E28" s="293">
        <f t="shared" si="6"/>
        <v>44.273941099034118</v>
      </c>
      <c r="F28" s="293">
        <f t="shared" si="6"/>
        <v>44.209408909674195</v>
      </c>
      <c r="G28" s="293">
        <f t="shared" si="6"/>
        <v>47.802566592654323</v>
      </c>
      <c r="H28" s="293">
        <f t="shared" si="6"/>
        <v>54.576416289954324</v>
      </c>
      <c r="I28" s="293">
        <f t="shared" si="6"/>
        <v>55.023225239500093</v>
      </c>
      <c r="J28" s="293">
        <f t="shared" si="6"/>
        <v>53.12334098389929</v>
      </c>
      <c r="K28" s="293">
        <f t="shared" si="6"/>
        <v>50.250645222668389</v>
      </c>
      <c r="L28" s="293">
        <f t="shared" si="6"/>
        <v>47.988197258969507</v>
      </c>
      <c r="M28" s="293">
        <f t="shared" si="6"/>
        <v>40.659097891591813</v>
      </c>
      <c r="N28" s="293">
        <f t="shared" si="6"/>
        <v>36.035957840752374</v>
      </c>
      <c r="O28" s="293">
        <f t="shared" si="6"/>
        <v>33.129505646617233</v>
      </c>
      <c r="P28" s="293">
        <f t="shared" si="6"/>
        <v>45.070905446713752</v>
      </c>
      <c r="Q28" s="293">
        <f t="shared" si="6"/>
        <v>43.632776915154132</v>
      </c>
      <c r="R28" s="293">
        <f t="shared" ref="R28" si="7">R8/R$17*100</f>
        <v>44.183294380288032</v>
      </c>
      <c r="S28" s="195" t="s">
        <v>199</v>
      </c>
    </row>
    <row r="29" spans="2:19" ht="25.15" customHeight="1">
      <c r="B29" s="194" t="s">
        <v>198</v>
      </c>
      <c r="C29" s="293">
        <f t="shared" ref="C29:Q29" si="8">C9/C$17*100</f>
        <v>6.8721655263721964</v>
      </c>
      <c r="D29" s="293">
        <f t="shared" si="8"/>
        <v>7.3345768540915204</v>
      </c>
      <c r="E29" s="293">
        <f t="shared" si="8"/>
        <v>7.1479468844972818</v>
      </c>
      <c r="F29" s="293">
        <f t="shared" si="8"/>
        <v>7.370637119272426</v>
      </c>
      <c r="G29" s="293">
        <f t="shared" si="8"/>
        <v>7.1751776399134295</v>
      </c>
      <c r="H29" s="293">
        <f t="shared" si="8"/>
        <v>8.3604442780541248</v>
      </c>
      <c r="I29" s="293">
        <f t="shared" si="8"/>
        <v>8.3326878177008972</v>
      </c>
      <c r="J29" s="293">
        <f t="shared" si="8"/>
        <v>9.7598552660805726</v>
      </c>
      <c r="K29" s="293">
        <f t="shared" si="8"/>
        <v>8.9929925533617876</v>
      </c>
      <c r="L29" s="293">
        <f t="shared" si="8"/>
        <v>12.606873274321146</v>
      </c>
      <c r="M29" s="293">
        <f t="shared" si="8"/>
        <v>14.852788131528447</v>
      </c>
      <c r="N29" s="293">
        <f t="shared" si="8"/>
        <v>14.359707218826992</v>
      </c>
      <c r="O29" s="293">
        <f t="shared" si="8"/>
        <v>12.43306660591246</v>
      </c>
      <c r="P29" s="293">
        <f t="shared" si="8"/>
        <v>11.71918985111521</v>
      </c>
      <c r="Q29" s="293">
        <f t="shared" si="8"/>
        <v>11.298190983785293</v>
      </c>
      <c r="R29" s="293">
        <f t="shared" ref="R29" si="9">R9/R$17*100</f>
        <v>11.46137356353157</v>
      </c>
      <c r="S29" s="195" t="s">
        <v>200</v>
      </c>
    </row>
    <row r="30" spans="2:19" ht="25.15" customHeight="1">
      <c r="B30" s="49" t="s">
        <v>162</v>
      </c>
      <c r="C30" s="204">
        <f t="shared" ref="C30:Q30" si="10">C10/C$17*100</f>
        <v>31.291153594992306</v>
      </c>
      <c r="D30" s="204">
        <f t="shared" si="10"/>
        <v>28.895724546375824</v>
      </c>
      <c r="E30" s="204">
        <f t="shared" si="10"/>
        <v>23.810313517506341</v>
      </c>
      <c r="F30" s="204">
        <f t="shared" si="10"/>
        <v>24.215693240253746</v>
      </c>
      <c r="G30" s="204">
        <f t="shared" si="10"/>
        <v>25.387272725539855</v>
      </c>
      <c r="H30" s="204">
        <f t="shared" si="10"/>
        <v>23.255005317791628</v>
      </c>
      <c r="I30" s="204">
        <f t="shared" si="10"/>
        <v>23.490101013911698</v>
      </c>
      <c r="J30" s="204">
        <f t="shared" si="10"/>
        <v>21.252983304357116</v>
      </c>
      <c r="K30" s="204">
        <f t="shared" si="10"/>
        <v>19.753326817357415</v>
      </c>
      <c r="L30" s="204">
        <f t="shared" si="10"/>
        <v>20.19930366433265</v>
      </c>
      <c r="M30" s="204">
        <f t="shared" si="10"/>
        <v>16.382705086944664</v>
      </c>
      <c r="N30" s="204">
        <f t="shared" si="10"/>
        <v>17.113278733888894</v>
      </c>
      <c r="O30" s="204">
        <f t="shared" si="10"/>
        <v>18.493338459887603</v>
      </c>
      <c r="P30" s="204">
        <f t="shared" si="10"/>
        <v>21.006862624716462</v>
      </c>
      <c r="Q30" s="204">
        <f t="shared" si="10"/>
        <v>22.511857998469072</v>
      </c>
      <c r="R30" s="204">
        <f t="shared" ref="R30" si="11">R10/R$17*100</f>
        <v>23.976162454118345</v>
      </c>
      <c r="S30" s="151" t="s">
        <v>310</v>
      </c>
    </row>
    <row r="31" spans="2:19" ht="25.15" customHeight="1">
      <c r="B31" s="49" t="s">
        <v>15</v>
      </c>
      <c r="C31" s="204">
        <f t="shared" ref="C31:Q31" si="12">C11/C$17*100</f>
        <v>77.44555217608503</v>
      </c>
      <c r="D31" s="204">
        <f t="shared" si="12"/>
        <v>85.628673824529571</v>
      </c>
      <c r="E31" s="204">
        <f t="shared" si="12"/>
        <v>95.600843348586537</v>
      </c>
      <c r="F31" s="204">
        <f t="shared" si="12"/>
        <v>95.755207057532829</v>
      </c>
      <c r="G31" s="204">
        <f t="shared" si="12"/>
        <v>94.773865144252383</v>
      </c>
      <c r="H31" s="204">
        <f t="shared" si="12"/>
        <v>93.862520331270133</v>
      </c>
      <c r="I31" s="204">
        <f t="shared" si="12"/>
        <v>94.474723233288188</v>
      </c>
      <c r="J31" s="204">
        <f t="shared" si="12"/>
        <v>94.737385589121217</v>
      </c>
      <c r="K31" s="204">
        <f t="shared" si="12"/>
        <v>90.84297993243166</v>
      </c>
      <c r="L31" s="204">
        <f t="shared" si="12"/>
        <v>93.302306887999478</v>
      </c>
      <c r="M31" s="204">
        <f t="shared" si="12"/>
        <v>104.73485036937934</v>
      </c>
      <c r="N31" s="204">
        <f t="shared" si="12"/>
        <v>108.33340932153681</v>
      </c>
      <c r="O31" s="204">
        <f t="shared" si="12"/>
        <v>113.15923251044515</v>
      </c>
      <c r="P31" s="204">
        <f t="shared" si="12"/>
        <v>111.01023523679416</v>
      </c>
      <c r="Q31" s="204">
        <f t="shared" si="12"/>
        <v>111.52218789879977</v>
      </c>
      <c r="R31" s="204">
        <f t="shared" ref="R31" si="13">R11/R$17*100</f>
        <v>122.43786760826514</v>
      </c>
      <c r="S31" s="36" t="s">
        <v>103</v>
      </c>
    </row>
    <row r="32" spans="2:19" ht="25.15" customHeight="1">
      <c r="B32" s="194" t="s">
        <v>110</v>
      </c>
      <c r="C32" s="293">
        <f t="shared" ref="C32:Q32" si="14">C12/C$17*100</f>
        <v>73.63193873689066</v>
      </c>
      <c r="D32" s="293">
        <f t="shared" si="14"/>
        <v>82.159310948942505</v>
      </c>
      <c r="E32" s="293">
        <f t="shared" si="14"/>
        <v>91.764539542839358</v>
      </c>
      <c r="F32" s="293">
        <f t="shared" si="14"/>
        <v>90.570331790102955</v>
      </c>
      <c r="G32" s="293">
        <f t="shared" si="14"/>
        <v>89.166964083399165</v>
      </c>
      <c r="H32" s="293">
        <f t="shared" si="14"/>
        <v>77.951443747432123</v>
      </c>
      <c r="I32" s="293">
        <f t="shared" si="14"/>
        <v>77.290367429226634</v>
      </c>
      <c r="J32" s="293">
        <f t="shared" si="14"/>
        <v>77.260180851324805</v>
      </c>
      <c r="K32" s="293">
        <f t="shared" si="14"/>
        <v>74.538463599477879</v>
      </c>
      <c r="L32" s="293">
        <f t="shared" si="14"/>
        <v>72.50027123341745</v>
      </c>
      <c r="M32" s="293">
        <f t="shared" si="14"/>
        <v>82.516765760251545</v>
      </c>
      <c r="N32" s="293">
        <f t="shared" si="14"/>
        <v>83.827008863133017</v>
      </c>
      <c r="O32" s="293">
        <f t="shared" si="14"/>
        <v>82.969613004609386</v>
      </c>
      <c r="P32" s="293">
        <f t="shared" si="14"/>
        <v>78.835281854928724</v>
      </c>
      <c r="Q32" s="293">
        <f t="shared" si="14"/>
        <v>80.310041415466799</v>
      </c>
      <c r="R32" s="293">
        <f t="shared" ref="R32" si="15">R12/R$17*100</f>
        <v>91.145681514962632</v>
      </c>
      <c r="S32" s="195" t="s">
        <v>203</v>
      </c>
    </row>
    <row r="33" spans="2:19" ht="25.15" customHeight="1">
      <c r="B33" s="194" t="s">
        <v>109</v>
      </c>
      <c r="C33" s="293">
        <f t="shared" ref="C33:Q33" si="16">C13/C$17*100</f>
        <v>3.8136134391943708</v>
      </c>
      <c r="D33" s="293">
        <f t="shared" si="16"/>
        <v>3.4693628755870698</v>
      </c>
      <c r="E33" s="293">
        <f t="shared" si="16"/>
        <v>3.8363038057471703</v>
      </c>
      <c r="F33" s="293">
        <f t="shared" si="16"/>
        <v>5.1848752674298835</v>
      </c>
      <c r="G33" s="293">
        <f t="shared" si="16"/>
        <v>5.6069010608532306</v>
      </c>
      <c r="H33" s="293">
        <f t="shared" si="16"/>
        <v>15.911076583838</v>
      </c>
      <c r="I33" s="293">
        <f t="shared" si="16"/>
        <v>17.184355804061557</v>
      </c>
      <c r="J33" s="293">
        <f t="shared" si="16"/>
        <v>17.477204737796409</v>
      </c>
      <c r="K33" s="293">
        <f t="shared" si="16"/>
        <v>16.304516332953785</v>
      </c>
      <c r="L33" s="293">
        <f t="shared" si="16"/>
        <v>20.802035654582024</v>
      </c>
      <c r="M33" s="293">
        <f t="shared" si="16"/>
        <v>22.218084609127796</v>
      </c>
      <c r="N33" s="293">
        <f t="shared" si="16"/>
        <v>24.506400458403792</v>
      </c>
      <c r="O33" s="293">
        <f t="shared" si="16"/>
        <v>30.189619505835758</v>
      </c>
      <c r="P33" s="293">
        <f t="shared" si="16"/>
        <v>32.174953381865436</v>
      </c>
      <c r="Q33" s="293">
        <f t="shared" si="16"/>
        <v>31.212146483332987</v>
      </c>
      <c r="R33" s="293">
        <f t="shared" ref="R33" si="17">R13/R$17*100</f>
        <v>31.292186093302504</v>
      </c>
      <c r="S33" s="195" t="s">
        <v>204</v>
      </c>
    </row>
    <row r="34" spans="2:19" ht="25.15" customHeight="1">
      <c r="B34" s="49" t="s">
        <v>41</v>
      </c>
      <c r="C34" s="204">
        <f t="shared" ref="C34:Q34" si="18">C14/C$17*100</f>
        <v>68.332051531322051</v>
      </c>
      <c r="D34" s="204">
        <f t="shared" si="18"/>
        <v>67.898015043337793</v>
      </c>
      <c r="E34" s="204">
        <f t="shared" si="18"/>
        <v>70.833044849624258</v>
      </c>
      <c r="F34" s="204">
        <f t="shared" si="18"/>
        <v>71.550946326733197</v>
      </c>
      <c r="G34" s="204">
        <f t="shared" si="18"/>
        <v>75.138882102359972</v>
      </c>
      <c r="H34" s="204">
        <f t="shared" si="18"/>
        <v>80.054386217070217</v>
      </c>
      <c r="I34" s="204">
        <f t="shared" si="18"/>
        <v>81.320737304400893</v>
      </c>
      <c r="J34" s="204">
        <f t="shared" si="18"/>
        <v>78.873565143458194</v>
      </c>
      <c r="K34" s="204">
        <f t="shared" si="18"/>
        <v>69.839944525819249</v>
      </c>
      <c r="L34" s="204">
        <f t="shared" si="18"/>
        <v>74.096681085622791</v>
      </c>
      <c r="M34" s="204">
        <f t="shared" si="18"/>
        <v>76.629441479444282</v>
      </c>
      <c r="N34" s="204">
        <f t="shared" si="18"/>
        <v>75.842353115005096</v>
      </c>
      <c r="O34" s="204">
        <f t="shared" si="18"/>
        <v>77.215143222862451</v>
      </c>
      <c r="P34" s="204">
        <f t="shared" si="18"/>
        <v>88.807193159339576</v>
      </c>
      <c r="Q34" s="204">
        <f t="shared" si="18"/>
        <v>88.965013796208282</v>
      </c>
      <c r="R34" s="204">
        <f t="shared" ref="R34" si="19">R14/R$17*100</f>
        <v>102.05869800620306</v>
      </c>
      <c r="S34" s="36" t="s">
        <v>42</v>
      </c>
    </row>
    <row r="35" spans="2:19" ht="25.15" customHeight="1">
      <c r="B35" s="196" t="s">
        <v>201</v>
      </c>
      <c r="C35" s="293">
        <f t="shared" ref="C35:Q35" si="20">C15/C$17*100</f>
        <v>60.724022520048969</v>
      </c>
      <c r="D35" s="293">
        <f t="shared" si="20"/>
        <v>62.332271196119379</v>
      </c>
      <c r="E35" s="293">
        <f t="shared" si="20"/>
        <v>65.308046415976818</v>
      </c>
      <c r="F35" s="293">
        <f t="shared" si="20"/>
        <v>66.053649088060752</v>
      </c>
      <c r="G35" s="293">
        <f t="shared" si="20"/>
        <v>64.956749775850511</v>
      </c>
      <c r="H35" s="293">
        <f t="shared" si="20"/>
        <v>68.962255767046955</v>
      </c>
      <c r="I35" s="293">
        <f t="shared" si="20"/>
        <v>69.835966509656558</v>
      </c>
      <c r="J35" s="293">
        <f t="shared" si="20"/>
        <v>67.856648136087102</v>
      </c>
      <c r="K35" s="293">
        <f t="shared" si="20"/>
        <v>59.35882291951787</v>
      </c>
      <c r="L35" s="293">
        <f t="shared" si="20"/>
        <v>59.745472777318383</v>
      </c>
      <c r="M35" s="293">
        <f t="shared" si="20"/>
        <v>65.900389212402729</v>
      </c>
      <c r="N35" s="293">
        <f t="shared" si="20"/>
        <v>64.25099720135627</v>
      </c>
      <c r="O35" s="293">
        <f t="shared" si="20"/>
        <v>64.739961829181127</v>
      </c>
      <c r="P35" s="293">
        <f t="shared" si="20"/>
        <v>67.478052763758825</v>
      </c>
      <c r="Q35" s="293">
        <f t="shared" si="20"/>
        <v>68.887095281710145</v>
      </c>
      <c r="R35" s="293">
        <f t="shared" ref="R35" si="21">R15/R$17*100</f>
        <v>81.68445212291526</v>
      </c>
      <c r="S35" s="198" t="s">
        <v>205</v>
      </c>
    </row>
    <row r="36" spans="2:19" ht="25.15" customHeight="1">
      <c r="B36" s="197" t="s">
        <v>202</v>
      </c>
      <c r="C36" s="293">
        <f t="shared" ref="C36:Q37" si="22">C16/C$17*100</f>
        <v>7.6080290112730804</v>
      </c>
      <c r="D36" s="293">
        <f t="shared" si="22"/>
        <v>5.5657438472184051</v>
      </c>
      <c r="E36" s="293">
        <f t="shared" si="22"/>
        <v>5.5249984336474425</v>
      </c>
      <c r="F36" s="293">
        <f t="shared" si="22"/>
        <v>5.4972972386724539</v>
      </c>
      <c r="G36" s="293">
        <f t="shared" si="22"/>
        <v>10.182132326509466</v>
      </c>
      <c r="H36" s="293">
        <f t="shared" si="22"/>
        <v>11.092130450023264</v>
      </c>
      <c r="I36" s="293">
        <f t="shared" si="22"/>
        <v>11.484770794744337</v>
      </c>
      <c r="J36" s="293">
        <f t="shared" si="22"/>
        <v>11.016917007371084</v>
      </c>
      <c r="K36" s="293">
        <f t="shared" si="22"/>
        <v>10.481121606301375</v>
      </c>
      <c r="L36" s="293">
        <f t="shared" si="22"/>
        <v>14.3512083083044</v>
      </c>
      <c r="M36" s="293">
        <f t="shared" si="22"/>
        <v>10.729052267041554</v>
      </c>
      <c r="N36" s="293">
        <f t="shared" si="22"/>
        <v>11.591355913648821</v>
      </c>
      <c r="O36" s="293">
        <f t="shared" si="22"/>
        <v>12.47518139368133</v>
      </c>
      <c r="P36" s="293">
        <f t="shared" si="22"/>
        <v>21.329140395580755</v>
      </c>
      <c r="Q36" s="293">
        <f t="shared" si="22"/>
        <v>20.077918514498133</v>
      </c>
      <c r="R36" s="293">
        <f t="shared" ref="R36" si="23">R16/R$17*100</f>
        <v>20.374245883287816</v>
      </c>
      <c r="S36" s="199" t="s">
        <v>206</v>
      </c>
    </row>
    <row r="37" spans="2:19" ht="25.15" customHeight="1" thickBot="1">
      <c r="B37" s="146" t="s">
        <v>16</v>
      </c>
      <c r="C37" s="394">
        <f t="shared" si="22"/>
        <v>100</v>
      </c>
      <c r="D37" s="394">
        <f t="shared" si="22"/>
        <v>100</v>
      </c>
      <c r="E37" s="394">
        <f t="shared" si="22"/>
        <v>100</v>
      </c>
      <c r="F37" s="394">
        <f t="shared" si="22"/>
        <v>100</v>
      </c>
      <c r="G37" s="394">
        <f t="shared" si="22"/>
        <v>100</v>
      </c>
      <c r="H37" s="394">
        <f t="shared" si="22"/>
        <v>100</v>
      </c>
      <c r="I37" s="394">
        <f t="shared" si="22"/>
        <v>100</v>
      </c>
      <c r="J37" s="394">
        <f t="shared" si="22"/>
        <v>100</v>
      </c>
      <c r="K37" s="394">
        <f t="shared" si="22"/>
        <v>100</v>
      </c>
      <c r="L37" s="394">
        <f t="shared" si="22"/>
        <v>100</v>
      </c>
      <c r="M37" s="394">
        <f t="shared" si="22"/>
        <v>100</v>
      </c>
      <c r="N37" s="394">
        <f t="shared" si="22"/>
        <v>100</v>
      </c>
      <c r="O37" s="394">
        <f t="shared" si="22"/>
        <v>100</v>
      </c>
      <c r="P37" s="394">
        <f t="shared" si="22"/>
        <v>100</v>
      </c>
      <c r="Q37" s="394">
        <f t="shared" si="22"/>
        <v>100</v>
      </c>
      <c r="R37" s="394">
        <f t="shared" ref="R37" si="24">R17/R$17*100</f>
        <v>100</v>
      </c>
      <c r="S37" s="148" t="s">
        <v>20</v>
      </c>
    </row>
    <row r="38" spans="2:19" ht="24.95" customHeight="1">
      <c r="B38" s="450" t="s">
        <v>407</v>
      </c>
      <c r="C38" s="450"/>
      <c r="D38" s="34"/>
      <c r="E38" s="34"/>
      <c r="F38" s="34"/>
      <c r="G38" s="34"/>
      <c r="H38" s="34"/>
      <c r="I38" s="34"/>
      <c r="J38" s="34"/>
      <c r="K38" s="34"/>
      <c r="L38" s="34"/>
      <c r="M38" s="34"/>
      <c r="N38" s="34"/>
      <c r="O38" s="34"/>
      <c r="P38" s="34"/>
      <c r="Q38" s="34"/>
      <c r="R38" s="34"/>
      <c r="S38" s="191" t="s">
        <v>406</v>
      </c>
    </row>
    <row r="39" spans="2:19" ht="24.95" customHeight="1">
      <c r="B39" s="448" t="s">
        <v>196</v>
      </c>
      <c r="C39" s="448"/>
      <c r="D39" s="11"/>
      <c r="E39" s="11"/>
      <c r="F39" s="12"/>
      <c r="G39" s="12"/>
      <c r="N39" s="171"/>
      <c r="O39" s="171"/>
      <c r="P39" s="171"/>
      <c r="Q39" s="171"/>
      <c r="R39" s="171"/>
      <c r="S39" s="191" t="s">
        <v>327</v>
      </c>
    </row>
    <row r="40" spans="2:19" ht="24.95" customHeight="1">
      <c r="B40" s="88" t="s">
        <v>197</v>
      </c>
      <c r="C40" s="88"/>
      <c r="D40" s="85"/>
      <c r="E40" s="85"/>
      <c r="F40" s="86"/>
      <c r="G40" s="87"/>
      <c r="H40" s="8"/>
      <c r="I40" s="8"/>
      <c r="J40" s="8"/>
      <c r="K40" s="108"/>
      <c r="L40" s="108"/>
      <c r="M40" s="108"/>
      <c r="N40" s="108"/>
      <c r="O40" s="108"/>
      <c r="P40" s="108"/>
      <c r="Q40" s="108"/>
      <c r="R40" s="108"/>
      <c r="S40" s="88" t="s">
        <v>180</v>
      </c>
    </row>
    <row r="41" spans="2:19" ht="25.15" customHeight="1">
      <c r="B41" s="30"/>
      <c r="C41" s="29"/>
      <c r="D41" s="37"/>
      <c r="E41" s="37"/>
      <c r="F41" s="37"/>
      <c r="G41" s="37"/>
      <c r="H41" s="37"/>
      <c r="I41" s="37"/>
      <c r="J41" s="37"/>
      <c r="K41" s="37"/>
      <c r="L41" s="37"/>
      <c r="M41" s="37"/>
      <c r="N41" s="37"/>
      <c r="O41" s="37"/>
      <c r="P41" s="37"/>
      <c r="Q41" s="37"/>
      <c r="R41" s="37"/>
      <c r="S41" s="37"/>
    </row>
    <row r="42" spans="2:19" ht="25.15" customHeight="1">
      <c r="B42" s="30"/>
      <c r="C42" s="29"/>
      <c r="D42" s="37"/>
      <c r="E42" s="37"/>
      <c r="F42" s="37"/>
      <c r="G42" s="37"/>
      <c r="H42" s="37"/>
      <c r="I42" s="37"/>
      <c r="J42" s="37"/>
      <c r="K42" s="37"/>
      <c r="L42" s="37"/>
      <c r="M42" s="37"/>
      <c r="N42" s="37"/>
      <c r="O42" s="37"/>
      <c r="P42" s="37"/>
      <c r="Q42" s="37"/>
      <c r="R42" s="37"/>
      <c r="S42" s="37"/>
    </row>
    <row r="43" spans="2:19" ht="25.15" customHeight="1">
      <c r="B43" s="428" t="s">
        <v>429</v>
      </c>
      <c r="C43" s="428"/>
      <c r="D43" s="428"/>
      <c r="E43" s="428"/>
      <c r="F43" s="428"/>
      <c r="G43" s="428"/>
      <c r="H43" s="428"/>
      <c r="I43" s="428"/>
      <c r="J43" s="428"/>
      <c r="K43" s="428"/>
      <c r="L43" s="428"/>
      <c r="M43" s="428"/>
      <c r="N43" s="428"/>
      <c r="O43" s="428"/>
      <c r="P43" s="428"/>
      <c r="Q43" s="428"/>
      <c r="R43" s="428"/>
      <c r="S43" s="428"/>
    </row>
    <row r="44" spans="2:19" ht="25.15" customHeight="1">
      <c r="B44" s="429" t="s">
        <v>430</v>
      </c>
      <c r="C44" s="429"/>
      <c r="D44" s="429"/>
      <c r="E44" s="429"/>
      <c r="F44" s="429"/>
      <c r="G44" s="429"/>
      <c r="H44" s="429"/>
      <c r="I44" s="429"/>
      <c r="J44" s="429"/>
      <c r="K44" s="429"/>
      <c r="L44" s="429"/>
      <c r="M44" s="429"/>
      <c r="N44" s="429"/>
      <c r="O44" s="429"/>
      <c r="P44" s="429"/>
      <c r="Q44" s="429"/>
      <c r="R44" s="429"/>
      <c r="S44" s="429"/>
    </row>
    <row r="45" spans="2:19" ht="25.15" customHeight="1">
      <c r="B45" s="174"/>
      <c r="C45" s="174"/>
      <c r="D45" s="174"/>
      <c r="E45" s="174"/>
      <c r="F45" s="174"/>
      <c r="G45" s="174"/>
      <c r="H45" s="174"/>
      <c r="I45" s="174"/>
      <c r="J45" s="174"/>
      <c r="K45" s="174"/>
      <c r="L45" s="174"/>
      <c r="M45" s="174"/>
      <c r="N45" s="174"/>
      <c r="O45" s="174"/>
      <c r="P45" s="174"/>
      <c r="Q45" s="174"/>
      <c r="R45" s="174"/>
      <c r="S45" s="149" t="s">
        <v>208</v>
      </c>
    </row>
    <row r="46" spans="2:19" ht="25.15" customHeight="1">
      <c r="B46" s="200" t="s">
        <v>329</v>
      </c>
      <c r="C46" s="201">
        <v>2010</v>
      </c>
      <c r="D46" s="201">
        <v>2011</v>
      </c>
      <c r="E46" s="201">
        <v>2012</v>
      </c>
      <c r="F46" s="201">
        <v>2013</v>
      </c>
      <c r="G46" s="201">
        <v>2014</v>
      </c>
      <c r="H46" s="201">
        <v>2015</v>
      </c>
      <c r="I46" s="201">
        <v>2016</v>
      </c>
      <c r="J46" s="55">
        <v>2017</v>
      </c>
      <c r="K46" s="55">
        <v>2018</v>
      </c>
      <c r="L46" s="55">
        <v>2019</v>
      </c>
      <c r="M46" s="55">
        <v>2020</v>
      </c>
      <c r="N46" s="55">
        <v>2021</v>
      </c>
      <c r="O46" s="55">
        <v>2022</v>
      </c>
      <c r="P46" s="55">
        <v>2023</v>
      </c>
      <c r="Q46" s="55" t="s">
        <v>368</v>
      </c>
      <c r="R46" s="55" t="s">
        <v>404</v>
      </c>
      <c r="S46" s="202" t="s">
        <v>330</v>
      </c>
    </row>
    <row r="47" spans="2:19" ht="25.15" customHeight="1">
      <c r="B47" s="49" t="s">
        <v>102</v>
      </c>
      <c r="C47" s="205"/>
      <c r="D47" s="204">
        <f>(D7/C7-1)*100</f>
        <v>7.3548868702315806</v>
      </c>
      <c r="E47" s="204">
        <f t="shared" ref="E47:R47" si="25">(E7/D7-1)*100</f>
        <v>2.5886741188289042</v>
      </c>
      <c r="F47" s="204">
        <f t="shared" si="25"/>
        <v>4.6077437142028499</v>
      </c>
      <c r="G47" s="204">
        <f t="shared" si="25"/>
        <v>10.569173152390032</v>
      </c>
      <c r="H47" s="204">
        <f t="shared" si="25"/>
        <v>2.9029020332435707</v>
      </c>
      <c r="I47" s="204">
        <f t="shared" si="25"/>
        <v>0.59838258970914548</v>
      </c>
      <c r="J47" s="204">
        <f t="shared" si="25"/>
        <v>4.8827308776672629</v>
      </c>
      <c r="K47" s="204">
        <f t="shared" si="25"/>
        <v>2.8996515995458827</v>
      </c>
      <c r="L47" s="204">
        <f t="shared" si="25"/>
        <v>0.74103366329008047</v>
      </c>
      <c r="M47" s="204">
        <f t="shared" si="25"/>
        <v>-24.595412277042417</v>
      </c>
      <c r="N47" s="204">
        <f t="shared" si="25"/>
        <v>7.376334962675668</v>
      </c>
      <c r="O47" s="204">
        <f t="shared" si="25"/>
        <v>9.4491305974782271</v>
      </c>
      <c r="P47" s="204">
        <f t="shared" si="25"/>
        <v>27.376308593128762</v>
      </c>
      <c r="Q47" s="204">
        <f t="shared" si="25"/>
        <v>7.5232409490106678</v>
      </c>
      <c r="R47" s="204">
        <f t="shared" si="25"/>
        <v>7.129912746822975</v>
      </c>
      <c r="S47" s="36" t="s">
        <v>101</v>
      </c>
    </row>
    <row r="48" spans="2:19" ht="25.15" customHeight="1">
      <c r="B48" s="194" t="s">
        <v>187</v>
      </c>
      <c r="C48" s="206"/>
      <c r="D48" s="293">
        <f t="shared" ref="D48:R48" si="26">(D8/C8-1)*100</f>
        <v>4.6724016454783079</v>
      </c>
      <c r="E48" s="293">
        <f t="shared" si="26"/>
        <v>2.4000000000047317</v>
      </c>
      <c r="F48" s="293">
        <f t="shared" si="26"/>
        <v>4.1349835763915044</v>
      </c>
      <c r="G48" s="293">
        <f t="shared" si="26"/>
        <v>12.167070539929558</v>
      </c>
      <c r="H48" s="293">
        <f t="shared" si="26"/>
        <v>2.6273850752725592</v>
      </c>
      <c r="I48" s="293">
        <f t="shared" si="26"/>
        <v>0.75113521903811264</v>
      </c>
      <c r="J48" s="293">
        <f t="shared" si="26"/>
        <v>2.0224784947175944</v>
      </c>
      <c r="K48" s="293">
        <f t="shared" si="26"/>
        <v>3.3149230331993351</v>
      </c>
      <c r="L48" s="293">
        <f t="shared" si="26"/>
        <v>-5.9402937407188379</v>
      </c>
      <c r="M48" s="293">
        <f t="shared" si="26"/>
        <v>-30.261534739652205</v>
      </c>
      <c r="N48" s="293">
        <f t="shared" si="26"/>
        <v>4.8285816353464961</v>
      </c>
      <c r="O48" s="293">
        <f t="shared" si="26"/>
        <v>11.295126623285757</v>
      </c>
      <c r="P48" s="293">
        <f t="shared" si="26"/>
        <v>39.029071722344867</v>
      </c>
      <c r="Q48" s="293">
        <f t="shared" si="26"/>
        <v>7.6153600563120483</v>
      </c>
      <c r="R48" s="293">
        <f t="shared" si="26"/>
        <v>7.0901898276187314</v>
      </c>
      <c r="S48" s="195" t="s">
        <v>199</v>
      </c>
    </row>
    <row r="49" spans="2:19" ht="25.15" customHeight="1">
      <c r="B49" s="194" t="s">
        <v>198</v>
      </c>
      <c r="C49" s="206"/>
      <c r="D49" s="293">
        <f t="shared" ref="D49:R49" si="27">(D9/C9-1)*100</f>
        <v>27.934884752504185</v>
      </c>
      <c r="E49" s="293">
        <f t="shared" si="27"/>
        <v>3.7729790135809349</v>
      </c>
      <c r="F49" s="293">
        <f t="shared" si="27"/>
        <v>7.5359907806195059</v>
      </c>
      <c r="G49" s="293">
        <f t="shared" si="27"/>
        <v>0.98491362932620063</v>
      </c>
      <c r="H49" s="293">
        <f t="shared" si="27"/>
        <v>4.7384548783121039</v>
      </c>
      <c r="I49" s="293">
        <f t="shared" si="27"/>
        <v>-0.39877627055932008</v>
      </c>
      <c r="J49" s="293">
        <f t="shared" si="27"/>
        <v>23.769831240954353</v>
      </c>
      <c r="K49" s="293">
        <f t="shared" si="27"/>
        <v>0.63931009145872242</v>
      </c>
      <c r="L49" s="293">
        <f t="shared" si="27"/>
        <v>38.074658816781096</v>
      </c>
      <c r="M49" s="293">
        <f t="shared" si="27"/>
        <v>-3.0272568341665584</v>
      </c>
      <c r="N49" s="293">
        <f t="shared" si="27"/>
        <v>14.350739432878367</v>
      </c>
      <c r="O49" s="293">
        <f t="shared" si="27"/>
        <v>4.8165685301278183</v>
      </c>
      <c r="P49" s="293">
        <f t="shared" si="27"/>
        <v>-3.6739780436752523</v>
      </c>
      <c r="Q49" s="293">
        <f t="shared" si="27"/>
        <v>7.1689594988623373</v>
      </c>
      <c r="R49" s="293">
        <f t="shared" si="27"/>
        <v>7.2833197191909393</v>
      </c>
      <c r="S49" s="195" t="s">
        <v>200</v>
      </c>
    </row>
    <row r="50" spans="2:19" ht="25.15" customHeight="1">
      <c r="B50" s="49" t="s">
        <v>162</v>
      </c>
      <c r="C50" s="205"/>
      <c r="D50" s="204">
        <f t="shared" ref="D50:R50" si="28">(D10/C10-1)*100</f>
        <v>10.692843674114737</v>
      </c>
      <c r="E50" s="204">
        <f t="shared" si="28"/>
        <v>-12.257590496993199</v>
      </c>
      <c r="F50" s="204">
        <f t="shared" si="28"/>
        <v>6.0625147352808328</v>
      </c>
      <c r="G50" s="204">
        <f t="shared" si="28"/>
        <v>8.7546945100209772</v>
      </c>
      <c r="H50" s="204">
        <f t="shared" si="28"/>
        <v>-17.660190398521113</v>
      </c>
      <c r="I50" s="204">
        <f t="shared" si="28"/>
        <v>0.94326801754613943</v>
      </c>
      <c r="J50" s="204">
        <f t="shared" si="28"/>
        <v>-4.3925908407764673</v>
      </c>
      <c r="K50" s="204">
        <f t="shared" si="28"/>
        <v>1.5142809046908123</v>
      </c>
      <c r="L50" s="204">
        <f t="shared" si="28"/>
        <v>0.71797241433211312</v>
      </c>
      <c r="M50" s="204">
        <f t="shared" si="28"/>
        <v>-33.242771597758832</v>
      </c>
      <c r="N50" s="204">
        <f t="shared" si="28"/>
        <v>23.551774937878701</v>
      </c>
      <c r="O50" s="204">
        <f t="shared" si="28"/>
        <v>30.821569955191364</v>
      </c>
      <c r="P50" s="204">
        <f t="shared" si="28"/>
        <v>16.08341420203989</v>
      </c>
      <c r="Q50" s="204">
        <f t="shared" si="28"/>
        <v>19.126350625520573</v>
      </c>
      <c r="R50" s="204">
        <f t="shared" si="28"/>
        <v>12.634848565630508</v>
      </c>
      <c r="S50" s="151" t="s">
        <v>310</v>
      </c>
    </row>
    <row r="51" spans="2:19" ht="25.15" customHeight="1">
      <c r="B51" s="49" t="s">
        <v>15</v>
      </c>
      <c r="C51" s="205"/>
      <c r="D51" s="204">
        <f t="shared" ref="D51:R51" si="29">(D11/C11-1)*100</f>
        <v>32.534903914265477</v>
      </c>
      <c r="E51" s="204">
        <f t="shared" si="29"/>
        <v>18.883213723842161</v>
      </c>
      <c r="F51" s="204">
        <f t="shared" si="29"/>
        <v>4.4553776988198512</v>
      </c>
      <c r="G51" s="204">
        <f t="shared" si="29"/>
        <v>2.6727191190946575</v>
      </c>
      <c r="H51" s="204">
        <f t="shared" si="29"/>
        <v>-10.974774495797558</v>
      </c>
      <c r="I51" s="204">
        <f t="shared" si="29"/>
        <v>0.58479532163742132</v>
      </c>
      <c r="J51" s="204">
        <f t="shared" si="29"/>
        <v>5.9649652672908449</v>
      </c>
      <c r="K51" s="204">
        <f t="shared" si="29"/>
        <v>4.7313666809177812</v>
      </c>
      <c r="L51" s="204">
        <f t="shared" si="29"/>
        <v>1.1607021363450709</v>
      </c>
      <c r="M51" s="204">
        <f t="shared" si="29"/>
        <v>-7.6051175764697447</v>
      </c>
      <c r="N51" s="204">
        <f t="shared" si="29"/>
        <v>22.34115393666578</v>
      </c>
      <c r="O51" s="204">
        <f t="shared" si="29"/>
        <v>26.451750272756836</v>
      </c>
      <c r="P51" s="204">
        <f t="shared" si="29"/>
        <v>0.25298797343449309</v>
      </c>
      <c r="Q51" s="204">
        <f t="shared" si="29"/>
        <v>11.674997243969321</v>
      </c>
      <c r="R51" s="204">
        <f t="shared" si="29"/>
        <v>16.107139010900529</v>
      </c>
      <c r="S51" s="36" t="s">
        <v>103</v>
      </c>
    </row>
    <row r="52" spans="2:19" ht="25.15" customHeight="1">
      <c r="B52" s="194" t="s">
        <v>110</v>
      </c>
      <c r="C52" s="205"/>
      <c r="D52" s="293">
        <f t="shared" ref="D52:R52" si="30">(D12/C12-1)*100</f>
        <v>33.75132186118055</v>
      </c>
      <c r="E52" s="293">
        <f t="shared" si="30"/>
        <v>18.931290851508287</v>
      </c>
      <c r="F52" s="293">
        <f t="shared" si="30"/>
        <v>2.929816013023756</v>
      </c>
      <c r="G52" s="293">
        <f t="shared" si="30"/>
        <v>2.1284856420245468</v>
      </c>
      <c r="H52" s="293">
        <f t="shared" si="30"/>
        <v>-21.41681141256425</v>
      </c>
      <c r="I52" s="293">
        <f t="shared" si="30"/>
        <v>-0.91449474165523625</v>
      </c>
      <c r="J52" s="293">
        <f t="shared" si="30"/>
        <v>5.6299030918320225</v>
      </c>
      <c r="K52" s="293">
        <f t="shared" si="30"/>
        <v>5.3735255570118046</v>
      </c>
      <c r="L52" s="293">
        <f t="shared" si="30"/>
        <v>-4.1990049751243763</v>
      </c>
      <c r="M52" s="293">
        <f t="shared" si="30"/>
        <v>-6.3189718505906374</v>
      </c>
      <c r="N52" s="293">
        <f t="shared" si="30"/>
        <v>20.155360432063762</v>
      </c>
      <c r="O52" s="293">
        <f t="shared" si="30"/>
        <v>19.820839265214097</v>
      </c>
      <c r="P52" s="293">
        <f t="shared" si="30"/>
        <v>-2.8985185451330331</v>
      </c>
      <c r="Q52" s="293">
        <f t="shared" si="30"/>
        <v>13.241840047950815</v>
      </c>
      <c r="R52" s="293">
        <f t="shared" si="30"/>
        <v>20.024718001996256</v>
      </c>
      <c r="S52" s="195" t="s">
        <v>203</v>
      </c>
    </row>
    <row r="53" spans="2:19" ht="25.15" customHeight="1">
      <c r="B53" s="194" t="s">
        <v>109</v>
      </c>
      <c r="C53" s="205"/>
      <c r="D53" s="293">
        <f t="shared" ref="D53:R53" si="31">(D13/C13-1)*100</f>
        <v>9.0487238979118256</v>
      </c>
      <c r="E53" s="293">
        <f t="shared" si="31"/>
        <v>17.744680851063819</v>
      </c>
      <c r="F53" s="293">
        <f t="shared" si="31"/>
        <v>40.946873870617992</v>
      </c>
      <c r="G53" s="293">
        <f t="shared" si="31"/>
        <v>12.179487179487181</v>
      </c>
      <c r="H53" s="293">
        <f t="shared" si="31"/>
        <v>155.08571428571426</v>
      </c>
      <c r="I53" s="293">
        <f t="shared" si="31"/>
        <v>7.9301075268817245</v>
      </c>
      <c r="J53" s="293">
        <f t="shared" si="31"/>
        <v>7.4719800747198084</v>
      </c>
      <c r="K53" s="293">
        <f t="shared" si="31"/>
        <v>1.8926226342216967</v>
      </c>
      <c r="L53" s="293">
        <f t="shared" si="31"/>
        <v>25.663381349507208</v>
      </c>
      <c r="M53" s="293">
        <f t="shared" si="31"/>
        <v>-12.087655512673944</v>
      </c>
      <c r="N53" s="293">
        <f t="shared" si="31"/>
        <v>30.45907291089749</v>
      </c>
      <c r="O53" s="293">
        <f t="shared" si="31"/>
        <v>49.13355687848042</v>
      </c>
      <c r="P53" s="293">
        <f t="shared" si="31"/>
        <v>8.9142192346137517</v>
      </c>
      <c r="Q53" s="293">
        <f t="shared" si="31"/>
        <v>7.8359087266299365</v>
      </c>
      <c r="R53" s="293">
        <f t="shared" si="31"/>
        <v>6.0270590910121324</v>
      </c>
      <c r="S53" s="195" t="s">
        <v>204</v>
      </c>
    </row>
    <row r="54" spans="2:19" ht="25.15" customHeight="1">
      <c r="B54" s="49" t="s">
        <v>41</v>
      </c>
      <c r="C54" s="205"/>
      <c r="D54" s="204">
        <f t="shared" ref="D54:R54" si="32">(D14/C14-1)*100</f>
        <v>19.107785080535521</v>
      </c>
      <c r="E54" s="204">
        <f t="shared" si="32"/>
        <v>11.08536949963308</v>
      </c>
      <c r="F54" s="204">
        <f t="shared" si="32"/>
        <v>5.3439499858581652</v>
      </c>
      <c r="G54" s="204">
        <f t="shared" si="32"/>
        <v>8.9377040956154516</v>
      </c>
      <c r="H54" s="204">
        <f t="shared" si="32"/>
        <v>-4.2299164250383718</v>
      </c>
      <c r="I54" s="204">
        <f t="shared" si="32"/>
        <v>1.5138023152270641</v>
      </c>
      <c r="J54" s="204">
        <f t="shared" si="32"/>
        <v>2.491228070175433</v>
      </c>
      <c r="K54" s="204">
        <f t="shared" si="32"/>
        <v>-3.2882574460801117</v>
      </c>
      <c r="L54" s="204">
        <f t="shared" si="32"/>
        <v>4.4974505945928334</v>
      </c>
      <c r="M54" s="204">
        <f t="shared" si="32"/>
        <v>-14.877183118130944</v>
      </c>
      <c r="N54" s="204">
        <f t="shared" si="32"/>
        <v>17.062425184149465</v>
      </c>
      <c r="O54" s="204">
        <f t="shared" si="32"/>
        <v>23.250288583117438</v>
      </c>
      <c r="P54" s="204">
        <f t="shared" si="32"/>
        <v>17.535743328487506</v>
      </c>
      <c r="Q54" s="204">
        <f t="shared" si="32"/>
        <v>11.359891416553914</v>
      </c>
      <c r="R54" s="204">
        <f t="shared" si="32"/>
        <v>21.32078750977675</v>
      </c>
      <c r="S54" s="36" t="s">
        <v>42</v>
      </c>
    </row>
    <row r="55" spans="2:19" ht="25.15" customHeight="1">
      <c r="B55" s="196" t="s">
        <v>201</v>
      </c>
      <c r="C55" s="205"/>
      <c r="D55" s="293">
        <f t="shared" ref="D55:R55" si="33">(D15/C15-1)*100</f>
        <v>23.043860621303903</v>
      </c>
      <c r="E55" s="293">
        <f t="shared" si="33"/>
        <v>11.565976848151106</v>
      </c>
      <c r="F55" s="293">
        <f t="shared" si="33"/>
        <v>5.4776024821381331</v>
      </c>
      <c r="G55" s="293">
        <f t="shared" si="33"/>
        <v>2.0131931830189354</v>
      </c>
      <c r="H55" s="293">
        <f t="shared" si="33"/>
        <v>-4.5674262602347859</v>
      </c>
      <c r="I55" s="293">
        <f t="shared" si="33"/>
        <v>1.1990903452553159</v>
      </c>
      <c r="J55" s="293">
        <f t="shared" si="33"/>
        <v>2.6762002042900912</v>
      </c>
      <c r="K55" s="293">
        <f t="shared" si="33"/>
        <v>-4.4568245125348183</v>
      </c>
      <c r="L55" s="293">
        <f t="shared" si="33"/>
        <v>-0.86419281249687785</v>
      </c>
      <c r="M55" s="293">
        <f t="shared" si="33"/>
        <v>-9.2112451749680186</v>
      </c>
      <c r="N55" s="293">
        <f t="shared" si="33"/>
        <v>15.316982878297081</v>
      </c>
      <c r="O55" s="293">
        <f t="shared" si="33"/>
        <v>21.980337078651679</v>
      </c>
      <c r="P55" s="293">
        <f t="shared" si="33"/>
        <v>6.5158894254182087</v>
      </c>
      <c r="Q55" s="293">
        <f t="shared" si="33"/>
        <v>13.483578838034793</v>
      </c>
      <c r="R55" s="293">
        <f t="shared" si="33"/>
        <v>25.402436737626189</v>
      </c>
      <c r="S55" s="198" t="s">
        <v>205</v>
      </c>
    </row>
    <row r="56" spans="2:19" ht="25.15" customHeight="1">
      <c r="B56" s="197" t="s">
        <v>202</v>
      </c>
      <c r="C56" s="205"/>
      <c r="D56" s="293">
        <f t="shared" ref="D56:R56" si="34">(D16/C16-1)*100</f>
        <v>-12.308280686837069</v>
      </c>
      <c r="E56" s="293">
        <f t="shared" si="34"/>
        <v>5.702917771883298</v>
      </c>
      <c r="F56" s="293">
        <f t="shared" si="34"/>
        <v>3.7641154328732718</v>
      </c>
      <c r="G56" s="293">
        <f t="shared" si="34"/>
        <v>92.140266021765413</v>
      </c>
      <c r="H56" s="293">
        <f t="shared" si="34"/>
        <v>-2.0767778477029597</v>
      </c>
      <c r="I56" s="293">
        <f t="shared" si="34"/>
        <v>3.470437017994854</v>
      </c>
      <c r="J56" s="293">
        <f t="shared" si="34"/>
        <v>1.3664596273291973</v>
      </c>
      <c r="K56" s="293">
        <f t="shared" si="34"/>
        <v>3.9093137254901933</v>
      </c>
      <c r="L56" s="293">
        <f t="shared" si="34"/>
        <v>34.862601721901164</v>
      </c>
      <c r="M56" s="293">
        <f t="shared" si="34"/>
        <v>-38.465032577840432</v>
      </c>
      <c r="N56" s="293">
        <f t="shared" si="34"/>
        <v>27.783346700843992</v>
      </c>
      <c r="O56" s="293">
        <f t="shared" si="34"/>
        <v>30.289641974312254</v>
      </c>
      <c r="P56" s="293">
        <f t="shared" si="34"/>
        <v>74.723282213429655</v>
      </c>
      <c r="Q56" s="293">
        <f t="shared" si="34"/>
        <v>4.6412759813951654</v>
      </c>
      <c r="R56" s="293">
        <f t="shared" si="34"/>
        <v>7.3166984373786548</v>
      </c>
      <c r="S56" s="199" t="s">
        <v>206</v>
      </c>
    </row>
    <row r="57" spans="2:19" ht="25.15" customHeight="1" thickBot="1">
      <c r="B57" s="146" t="s">
        <v>16</v>
      </c>
      <c r="C57" s="207"/>
      <c r="D57" s="395">
        <f t="shared" ref="D57:R57" si="35">(D17/C17-1)*100</f>
        <v>19.869178836964796</v>
      </c>
      <c r="E57" s="395">
        <f t="shared" si="35"/>
        <v>6.4824490517554345</v>
      </c>
      <c r="F57" s="395">
        <f t="shared" si="35"/>
        <v>4.2869887410132312</v>
      </c>
      <c r="G57" s="395">
        <f t="shared" si="35"/>
        <v>3.7358502098091551</v>
      </c>
      <c r="H57" s="395">
        <f t="shared" si="35"/>
        <v>-10.110396710058488</v>
      </c>
      <c r="I57" s="395">
        <f t="shared" si="35"/>
        <v>-6.7001280536715946E-2</v>
      </c>
      <c r="J57" s="395">
        <f t="shared" si="35"/>
        <v>5.6711740966796764</v>
      </c>
      <c r="K57" s="395">
        <f t="shared" si="35"/>
        <v>9.2211624487180011</v>
      </c>
      <c r="L57" s="395">
        <f t="shared" si="35"/>
        <v>-1.5057618548049545</v>
      </c>
      <c r="M57" s="395">
        <f t="shared" si="35"/>
        <v>-17.690667009524709</v>
      </c>
      <c r="N57" s="395">
        <f t="shared" si="35"/>
        <v>18.277293512875524</v>
      </c>
      <c r="O57" s="395">
        <f t="shared" si="35"/>
        <v>21.059050311770534</v>
      </c>
      <c r="P57" s="395">
        <f t="shared" si="35"/>
        <v>2.1937405299056856</v>
      </c>
      <c r="Q57" s="395">
        <f t="shared" si="35"/>
        <v>11.162343096882443</v>
      </c>
      <c r="R57" s="395">
        <f t="shared" si="35"/>
        <v>5.7558615329202922</v>
      </c>
      <c r="S57" s="148" t="s">
        <v>20</v>
      </c>
    </row>
    <row r="58" spans="2:19" ht="24.95" customHeight="1">
      <c r="B58" s="449" t="s">
        <v>118</v>
      </c>
      <c r="C58" s="449"/>
      <c r="D58" s="449"/>
      <c r="E58" s="449"/>
      <c r="F58" s="449"/>
      <c r="G58" s="411"/>
      <c r="H58" s="411"/>
      <c r="I58" s="411"/>
      <c r="J58" s="411"/>
      <c r="K58" s="411"/>
      <c r="L58" s="411"/>
      <c r="M58" s="411"/>
      <c r="N58" s="411"/>
      <c r="O58" s="411"/>
      <c r="P58" s="411"/>
      <c r="Q58" s="411"/>
      <c r="R58" s="411"/>
      <c r="S58" s="412" t="s">
        <v>304</v>
      </c>
    </row>
    <row r="59" spans="2:19" ht="24.95" customHeight="1">
      <c r="B59" s="448" t="s">
        <v>407</v>
      </c>
      <c r="C59" s="448"/>
      <c r="D59" s="34"/>
      <c r="E59" s="34"/>
      <c r="F59" s="34"/>
      <c r="G59" s="34"/>
      <c r="H59" s="34"/>
      <c r="I59" s="34"/>
      <c r="J59" s="34"/>
      <c r="K59" s="34"/>
      <c r="L59" s="34"/>
      <c r="M59" s="34"/>
      <c r="N59" s="34"/>
      <c r="O59" s="34"/>
      <c r="P59" s="34"/>
      <c r="Q59" s="34"/>
      <c r="R59" s="34"/>
      <c r="S59" s="191" t="s">
        <v>406</v>
      </c>
    </row>
    <row r="60" spans="2:19" ht="24.95" customHeight="1">
      <c r="B60" s="448" t="s">
        <v>196</v>
      </c>
      <c r="C60" s="448"/>
      <c r="D60" s="11"/>
      <c r="E60" s="11"/>
      <c r="F60" s="12"/>
      <c r="G60" s="12"/>
      <c r="N60" s="171"/>
      <c r="O60" s="171"/>
      <c r="P60" s="171"/>
      <c r="Q60" s="171"/>
      <c r="R60" s="171"/>
      <c r="S60" s="191" t="s">
        <v>327</v>
      </c>
    </row>
    <row r="61" spans="2:19" ht="24.95" customHeight="1">
      <c r="B61" s="88" t="s">
        <v>197</v>
      </c>
      <c r="C61" s="88"/>
      <c r="D61" s="85"/>
      <c r="E61" s="85"/>
      <c r="F61" s="86"/>
      <c r="G61" s="87"/>
      <c r="H61" s="8"/>
      <c r="I61" s="8"/>
      <c r="J61" s="8"/>
      <c r="K61" s="108"/>
      <c r="L61" s="108"/>
      <c r="M61" s="108"/>
      <c r="N61" s="108"/>
      <c r="O61" s="108"/>
      <c r="P61" s="108"/>
      <c r="Q61" s="108"/>
      <c r="R61" s="108"/>
      <c r="S61" s="88" t="s">
        <v>180</v>
      </c>
    </row>
    <row r="62" spans="2:19" ht="24.95" customHeight="1">
      <c r="B62" s="30"/>
      <c r="C62" s="29"/>
      <c r="D62" s="37"/>
      <c r="E62" s="37"/>
      <c r="F62" s="37"/>
      <c r="G62" s="37"/>
      <c r="H62" s="37"/>
      <c r="I62" s="37"/>
      <c r="J62" s="37"/>
      <c r="K62" s="37"/>
      <c r="L62" s="37"/>
      <c r="M62" s="37"/>
      <c r="N62" s="37"/>
      <c r="O62" s="37"/>
      <c r="P62" s="37"/>
      <c r="Q62" s="37"/>
      <c r="R62" s="37"/>
      <c r="S62" s="37"/>
    </row>
    <row r="63" spans="2:19" ht="25.15" customHeight="1">
      <c r="B63" s="428" t="s">
        <v>431</v>
      </c>
      <c r="C63" s="428"/>
      <c r="D63" s="428"/>
      <c r="E63" s="428"/>
      <c r="F63" s="428"/>
      <c r="G63" s="428"/>
      <c r="H63" s="428"/>
      <c r="I63" s="428"/>
      <c r="J63" s="428"/>
      <c r="K63" s="428"/>
      <c r="L63" s="428"/>
      <c r="M63" s="428"/>
      <c r="N63" s="428"/>
      <c r="O63" s="428"/>
      <c r="P63" s="428"/>
      <c r="Q63" s="428"/>
      <c r="R63" s="428"/>
      <c r="S63" s="428"/>
    </row>
    <row r="64" spans="2:19" ht="25.15" customHeight="1">
      <c r="B64" s="429" t="s">
        <v>432</v>
      </c>
      <c r="C64" s="429"/>
      <c r="D64" s="429"/>
      <c r="E64" s="429"/>
      <c r="F64" s="429"/>
      <c r="G64" s="429"/>
      <c r="H64" s="429"/>
      <c r="I64" s="429"/>
      <c r="J64" s="429"/>
      <c r="K64" s="429"/>
      <c r="L64" s="429"/>
      <c r="M64" s="429"/>
      <c r="N64" s="429"/>
      <c r="O64" s="429"/>
      <c r="P64" s="429"/>
      <c r="Q64" s="429"/>
      <c r="R64" s="429"/>
      <c r="S64" s="429"/>
    </row>
    <row r="65" spans="2:19" ht="25.15" customHeight="1">
      <c r="B65" s="174"/>
      <c r="C65" s="174"/>
      <c r="D65" s="174"/>
      <c r="E65" s="174"/>
      <c r="F65" s="174"/>
      <c r="G65" s="174"/>
      <c r="H65" s="174"/>
      <c r="I65" s="174"/>
      <c r="J65" s="174"/>
      <c r="K65" s="174"/>
      <c r="L65" s="174"/>
      <c r="M65" s="174"/>
      <c r="N65" s="174"/>
      <c r="O65" s="174"/>
      <c r="P65" s="174"/>
      <c r="Q65" s="174"/>
      <c r="R65" s="174"/>
      <c r="S65" s="203" t="s">
        <v>209</v>
      </c>
    </row>
    <row r="66" spans="2:19" ht="25.15" customHeight="1">
      <c r="B66" s="200" t="s">
        <v>64</v>
      </c>
      <c r="C66" s="201">
        <v>2010</v>
      </c>
      <c r="D66" s="201">
        <v>2011</v>
      </c>
      <c r="E66" s="201">
        <v>2012</v>
      </c>
      <c r="F66" s="201">
        <v>2013</v>
      </c>
      <c r="G66" s="201">
        <v>2014</v>
      </c>
      <c r="H66" s="201">
        <v>2015</v>
      </c>
      <c r="I66" s="201">
        <v>2016</v>
      </c>
      <c r="J66" s="55">
        <v>2017</v>
      </c>
      <c r="K66" s="55">
        <v>2018</v>
      </c>
      <c r="L66" s="55">
        <v>2019</v>
      </c>
      <c r="M66" s="55">
        <v>2020</v>
      </c>
      <c r="N66" s="55">
        <v>2021</v>
      </c>
      <c r="O66" s="55">
        <v>2022</v>
      </c>
      <c r="P66" s="55">
        <v>2023</v>
      </c>
      <c r="Q66" s="55" t="s">
        <v>368</v>
      </c>
      <c r="R66" s="55" t="s">
        <v>404</v>
      </c>
      <c r="S66" s="202" t="s">
        <v>65</v>
      </c>
    </row>
    <row r="67" spans="2:19" ht="25.15" customHeight="1">
      <c r="B67" s="49" t="s">
        <v>102</v>
      </c>
      <c r="C67" s="396">
        <f>C7/3.6725</f>
        <v>183396.54093481426</v>
      </c>
      <c r="D67" s="396">
        <f t="shared" ref="D67:Q67" si="36">D7/3.6725</f>
        <v>196885.14904448777</v>
      </c>
      <c r="E67" s="396">
        <f t="shared" si="36"/>
        <v>201981.86394162013</v>
      </c>
      <c r="F67" s="396">
        <f t="shared" si="36"/>
        <v>211288.67058121989</v>
      </c>
      <c r="G67" s="396">
        <f t="shared" si="36"/>
        <v>233620.13602633204</v>
      </c>
      <c r="H67" s="396">
        <f t="shared" si="36"/>
        <v>240401.89970510686</v>
      </c>
      <c r="I67" s="396">
        <f t="shared" si="36"/>
        <v>241840.42281827226</v>
      </c>
      <c r="J67" s="396">
        <f t="shared" si="36"/>
        <v>253648.83981790114</v>
      </c>
      <c r="K67" s="396">
        <f t="shared" si="36"/>
        <v>261003.77245891048</v>
      </c>
      <c r="L67" s="396">
        <f t="shared" si="36"/>
        <v>262937.89827528811</v>
      </c>
      <c r="M67" s="396">
        <f t="shared" si="36"/>
        <v>198267.23816189056</v>
      </c>
      <c r="N67" s="396">
        <f t="shared" si="36"/>
        <v>212892.09376995752</v>
      </c>
      <c r="O67" s="396">
        <f t="shared" si="36"/>
        <v>233008.54574198663</v>
      </c>
      <c r="P67" s="396">
        <f t="shared" si="36"/>
        <v>296797.68427267449</v>
      </c>
      <c r="Q67" s="396">
        <f t="shared" si="36"/>
        <v>319126.48919159174</v>
      </c>
      <c r="R67" s="396">
        <f t="shared" ref="R67" si="37">R7/3.6725</f>
        <v>341879.92942295171</v>
      </c>
      <c r="S67" s="36" t="s">
        <v>101</v>
      </c>
    </row>
    <row r="68" spans="2:19" ht="25.15" customHeight="1">
      <c r="B68" s="194" t="s">
        <v>187</v>
      </c>
      <c r="C68" s="397">
        <f t="shared" ref="C68:Q68" si="38">C8/3.6725</f>
        <v>162248.38967920246</v>
      </c>
      <c r="D68" s="397">
        <f t="shared" si="38"/>
        <v>169829.28610833557</v>
      </c>
      <c r="E68" s="397">
        <f t="shared" si="38"/>
        <v>173905.18897494365</v>
      </c>
      <c r="F68" s="397">
        <f t="shared" si="38"/>
        <v>181096.13997755019</v>
      </c>
      <c r="G68" s="397">
        <f t="shared" si="38"/>
        <v>203130.23507370829</v>
      </c>
      <c r="H68" s="397">
        <f t="shared" si="38"/>
        <v>208467.24855340098</v>
      </c>
      <c r="I68" s="397">
        <f t="shared" si="38"/>
        <v>210033.11947744532</v>
      </c>
      <c r="J68" s="397">
        <f t="shared" si="38"/>
        <v>214280.99415066119</v>
      </c>
      <c r="K68" s="397">
        <f t="shared" si="38"/>
        <v>221384.24418152997</v>
      </c>
      <c r="L68" s="397">
        <f t="shared" si="38"/>
        <v>208233.36978147682</v>
      </c>
      <c r="M68" s="397">
        <f t="shared" si="38"/>
        <v>145218.75624550678</v>
      </c>
      <c r="N68" s="397">
        <f t="shared" si="38"/>
        <v>152230.7624406559</v>
      </c>
      <c r="O68" s="397">
        <f t="shared" si="38"/>
        <v>169425.41981792133</v>
      </c>
      <c r="P68" s="397">
        <f t="shared" si="38"/>
        <v>235550.58843454174</v>
      </c>
      <c r="Q68" s="397">
        <f t="shared" si="38"/>
        <v>253488.61385859383</v>
      </c>
      <c r="R68" s="397">
        <f t="shared" ref="R68" si="39">R8/3.6725</f>
        <v>271461.43777256756</v>
      </c>
      <c r="S68" s="195" t="s">
        <v>199</v>
      </c>
    </row>
    <row r="69" spans="2:19" ht="25.15" customHeight="1">
      <c r="B69" s="194" t="s">
        <v>198</v>
      </c>
      <c r="C69" s="397">
        <f t="shared" ref="C69:Q69" si="40">C9/3.6725</f>
        <v>21148.1512556118</v>
      </c>
      <c r="D69" s="397">
        <f t="shared" si="40"/>
        <v>27055.862936152222</v>
      </c>
      <c r="E69" s="397">
        <f t="shared" si="40"/>
        <v>28076.674966676466</v>
      </c>
      <c r="F69" s="397">
        <f t="shared" si="40"/>
        <v>30192.530603669711</v>
      </c>
      <c r="G69" s="397">
        <f t="shared" si="40"/>
        <v>30489.900952623735</v>
      </c>
      <c r="H69" s="397">
        <f t="shared" si="40"/>
        <v>31934.651151705861</v>
      </c>
      <c r="I69" s="397">
        <f t="shared" si="40"/>
        <v>31807.303340826962</v>
      </c>
      <c r="J69" s="397">
        <f t="shared" si="40"/>
        <v>39367.845667239962</v>
      </c>
      <c r="K69" s="397">
        <f t="shared" si="40"/>
        <v>39619.528277380523</v>
      </c>
      <c r="L69" s="397">
        <f t="shared" si="40"/>
        <v>54704.52849381126</v>
      </c>
      <c r="M69" s="397">
        <f t="shared" si="40"/>
        <v>53048.481916383767</v>
      </c>
      <c r="N69" s="397">
        <f t="shared" si="40"/>
        <v>60661.331329301604</v>
      </c>
      <c r="O69" s="397">
        <f t="shared" si="40"/>
        <v>63583.125924065316</v>
      </c>
      <c r="P69" s="397">
        <f t="shared" si="40"/>
        <v>61247.095838132773</v>
      </c>
      <c r="Q69" s="397">
        <f t="shared" si="40"/>
        <v>65637.875332997923</v>
      </c>
      <c r="R69" s="397">
        <f t="shared" ref="R69" si="41">R9/3.6725</f>
        <v>70418.491650384123</v>
      </c>
      <c r="S69" s="195" t="s">
        <v>200</v>
      </c>
    </row>
    <row r="70" spans="2:19" ht="25.15" customHeight="1">
      <c r="B70" s="49" t="s">
        <v>162</v>
      </c>
      <c r="C70" s="396">
        <f t="shared" ref="C70:Q70" si="42">C10/3.6725</f>
        <v>96294.253485307825</v>
      </c>
      <c r="D70" s="396">
        <f t="shared" si="42"/>
        <v>106590.84747764758</v>
      </c>
      <c r="E70" s="396">
        <f t="shared" si="42"/>
        <v>93525.377886562943</v>
      </c>
      <c r="F70" s="396">
        <f t="shared" si="42"/>
        <v>99195.367702162897</v>
      </c>
      <c r="G70" s="396">
        <f t="shared" si="42"/>
        <v>107879.61911257927</v>
      </c>
      <c r="H70" s="396">
        <f t="shared" si="42"/>
        <v>88827.872976098384</v>
      </c>
      <c r="I70" s="396">
        <f t="shared" si="42"/>
        <v>89665.757892548427</v>
      </c>
      <c r="J70" s="396">
        <f t="shared" si="42"/>
        <v>85727.108024047542</v>
      </c>
      <c r="K70" s="396">
        <f t="shared" si="42"/>
        <v>87025.257250999348</v>
      </c>
      <c r="L70" s="396">
        <f t="shared" si="42"/>
        <v>87650.074591563098</v>
      </c>
      <c r="M70" s="396">
        <f t="shared" si="42"/>
        <v>58512.760489824526</v>
      </c>
      <c r="N70" s="396">
        <f t="shared" si="42"/>
        <v>72293.554150328011</v>
      </c>
      <c r="O70" s="396">
        <f t="shared" si="42"/>
        <v>94575.562515865502</v>
      </c>
      <c r="P70" s="396">
        <f t="shared" si="42"/>
        <v>109786.54196920134</v>
      </c>
      <c r="Q70" s="396">
        <f t="shared" si="42"/>
        <v>130784.70092586509</v>
      </c>
      <c r="R70" s="396">
        <f t="shared" ref="R70" si="43">R10/3.6725</f>
        <v>147309.1498348609</v>
      </c>
      <c r="S70" s="151" t="s">
        <v>310</v>
      </c>
    </row>
    <row r="71" spans="2:19" ht="25.15" customHeight="1">
      <c r="B71" s="49" t="s">
        <v>15</v>
      </c>
      <c r="C71" s="396">
        <f t="shared" ref="C71:Q71" si="44">C11/3.6725</f>
        <v>238328.11436351261</v>
      </c>
      <c r="D71" s="396">
        <f t="shared" si="44"/>
        <v>315867.93737236218</v>
      </c>
      <c r="E71" s="396">
        <f t="shared" si="44"/>
        <v>375513.95507147722</v>
      </c>
      <c r="F71" s="396">
        <f t="shared" si="44"/>
        <v>392244.52008168824</v>
      </c>
      <c r="G71" s="396">
        <f t="shared" si="44"/>
        <v>402728.11436351261</v>
      </c>
      <c r="H71" s="396">
        <f t="shared" si="44"/>
        <v>358529.6119809394</v>
      </c>
      <c r="I71" s="396">
        <f t="shared" si="44"/>
        <v>360626.27637848881</v>
      </c>
      <c r="J71" s="396">
        <f t="shared" si="44"/>
        <v>382137.50850918994</v>
      </c>
      <c r="K71" s="396">
        <f t="shared" si="44"/>
        <v>400217.83526208304</v>
      </c>
      <c r="L71" s="396">
        <f t="shared" si="44"/>
        <v>404863.17222600407</v>
      </c>
      <c r="M71" s="396">
        <f t="shared" si="44"/>
        <v>374072.85195439128</v>
      </c>
      <c r="N71" s="396">
        <f t="shared" si="44"/>
        <v>457645.04364479776</v>
      </c>
      <c r="O71" s="396">
        <f t="shared" si="44"/>
        <v>578700.16772536864</v>
      </c>
      <c r="P71" s="396">
        <f t="shared" si="44"/>
        <v>580164.20955195895</v>
      </c>
      <c r="Q71" s="396">
        <f t="shared" si="44"/>
        <v>647898.36502764653</v>
      </c>
      <c r="R71" s="396">
        <f t="shared" ref="R71" si="45">R11/3.6725</f>
        <v>752256.25533200125</v>
      </c>
      <c r="S71" s="36" t="s">
        <v>103</v>
      </c>
    </row>
    <row r="72" spans="2:19" ht="25.15" customHeight="1">
      <c r="B72" s="194" t="s">
        <v>110</v>
      </c>
      <c r="C72" s="397">
        <f t="shared" ref="C72:Q72" si="46">C12/3.6725</f>
        <v>226592.2396187883</v>
      </c>
      <c r="D72" s="397">
        <f t="shared" si="46"/>
        <v>303070.11572498298</v>
      </c>
      <c r="E72" s="397">
        <f t="shared" si="46"/>
        <v>360445.20081688225</v>
      </c>
      <c r="F72" s="397">
        <f t="shared" si="46"/>
        <v>371005.5820285909</v>
      </c>
      <c r="G72" s="397">
        <f t="shared" si="46"/>
        <v>378902.38257317903</v>
      </c>
      <c r="H72" s="397">
        <f t="shared" si="46"/>
        <v>297753.57385976857</v>
      </c>
      <c r="I72" s="397">
        <f t="shared" si="46"/>
        <v>295030.63308373041</v>
      </c>
      <c r="J72" s="397">
        <f t="shared" si="46"/>
        <v>311640.57181756297</v>
      </c>
      <c r="K72" s="397">
        <f t="shared" si="46"/>
        <v>328386.6575901974</v>
      </c>
      <c r="L72" s="397">
        <f t="shared" si="46"/>
        <v>314597.68550034036</v>
      </c>
      <c r="M72" s="397">
        <f t="shared" si="46"/>
        <v>294718.3463109642</v>
      </c>
      <c r="N72" s="397">
        <f t="shared" si="46"/>
        <v>354119.89126935694</v>
      </c>
      <c r="O72" s="397">
        <f t="shared" si="46"/>
        <v>424309.42572400707</v>
      </c>
      <c r="P72" s="397">
        <f t="shared" si="46"/>
        <v>412010.73833064927</v>
      </c>
      <c r="Q72" s="397">
        <f t="shared" si="46"/>
        <v>466568.54128077504</v>
      </c>
      <c r="R72" s="397">
        <f t="shared" ref="R72" si="47">R12/3.6725</f>
        <v>559997.57595827768</v>
      </c>
      <c r="S72" s="195" t="s">
        <v>203</v>
      </c>
    </row>
    <row r="73" spans="2:19" ht="25.15" customHeight="1">
      <c r="B73" s="194" t="s">
        <v>109</v>
      </c>
      <c r="C73" s="397">
        <f t="shared" ref="C73:Q73" si="48">C13/3.6725</f>
        <v>11735.874744724302</v>
      </c>
      <c r="D73" s="397">
        <f t="shared" si="48"/>
        <v>12797.821647379171</v>
      </c>
      <c r="E73" s="397">
        <f t="shared" si="48"/>
        <v>15068.754254594964</v>
      </c>
      <c r="F73" s="397">
        <f t="shared" si="48"/>
        <v>21238.938053097347</v>
      </c>
      <c r="G73" s="397">
        <f t="shared" si="48"/>
        <v>23825.731790333561</v>
      </c>
      <c r="H73" s="397">
        <f t="shared" si="48"/>
        <v>60776.038121170866</v>
      </c>
      <c r="I73" s="397">
        <f t="shared" si="48"/>
        <v>65595.643294758338</v>
      </c>
      <c r="J73" s="397">
        <f t="shared" si="48"/>
        <v>70496.936691626965</v>
      </c>
      <c r="K73" s="397">
        <f t="shared" si="48"/>
        <v>71831.177671885642</v>
      </c>
      <c r="L73" s="397">
        <f t="shared" si="48"/>
        <v>90265.486725663723</v>
      </c>
      <c r="M73" s="397">
        <f t="shared" si="48"/>
        <v>79354.505643427052</v>
      </c>
      <c r="N73" s="397">
        <f t="shared" si="48"/>
        <v>103525.15237544077</v>
      </c>
      <c r="O73" s="397">
        <f t="shared" si="48"/>
        <v>154390.74200136148</v>
      </c>
      <c r="P73" s="397">
        <f t="shared" si="48"/>
        <v>168153.47122130974</v>
      </c>
      <c r="Q73" s="397">
        <f t="shared" si="48"/>
        <v>181329.82374687152</v>
      </c>
      <c r="R73" s="397">
        <f t="shared" ref="R73" si="49">R13/3.6725</f>
        <v>192258.67937372363</v>
      </c>
      <c r="S73" s="195" t="s">
        <v>204</v>
      </c>
    </row>
    <row r="74" spans="2:19" ht="25.15" customHeight="1">
      <c r="B74" s="49" t="s">
        <v>41</v>
      </c>
      <c r="C74" s="396">
        <f t="shared" ref="C74:Q74" si="50">C14/3.6725</f>
        <v>210282.56025630428</v>
      </c>
      <c r="D74" s="396">
        <f t="shared" si="50"/>
        <v>250462.89993192648</v>
      </c>
      <c r="E74" s="396">
        <f t="shared" si="50"/>
        <v>278227.63784887682</v>
      </c>
      <c r="F74" s="396">
        <f t="shared" si="50"/>
        <v>293095.98366235534</v>
      </c>
      <c r="G74" s="396">
        <f t="shared" si="50"/>
        <v>319292.03539823007</v>
      </c>
      <c r="H74" s="396">
        <f t="shared" si="50"/>
        <v>305786.24914908101</v>
      </c>
      <c r="I74" s="396">
        <f t="shared" si="50"/>
        <v>310415.24846834585</v>
      </c>
      <c r="J74" s="396">
        <f t="shared" si="50"/>
        <v>318148.40027229406</v>
      </c>
      <c r="K74" s="396">
        <f t="shared" si="50"/>
        <v>307686.86181075562</v>
      </c>
      <c r="L74" s="396">
        <f t="shared" si="50"/>
        <v>321524.92640674743</v>
      </c>
      <c r="M74" s="396">
        <f t="shared" si="50"/>
        <v>273691.07433477987</v>
      </c>
      <c r="N74" s="396">
        <f t="shared" si="50"/>
        <v>320389.4091288466</v>
      </c>
      <c r="O74" s="396">
        <f t="shared" si="50"/>
        <v>394880.87134104827</v>
      </c>
      <c r="P74" s="396">
        <f t="shared" si="50"/>
        <v>464126.16739270947</v>
      </c>
      <c r="Q74" s="396">
        <f t="shared" si="50"/>
        <v>516850.39604433457</v>
      </c>
      <c r="R74" s="396">
        <f t="shared" ref="R74" si="51">R14/3.6725</f>
        <v>627046.97072838666</v>
      </c>
      <c r="S74" s="36" t="s">
        <v>42</v>
      </c>
    </row>
    <row r="75" spans="2:19" ht="25.15" customHeight="1">
      <c r="B75" s="196" t="s">
        <v>201</v>
      </c>
      <c r="C75" s="397">
        <f t="shared" ref="C75:Q75" si="52">C15/3.6725</f>
        <v>186869.88958211255</v>
      </c>
      <c r="D75" s="397">
        <f t="shared" si="52"/>
        <v>229931.92648059907</v>
      </c>
      <c r="E75" s="397">
        <f t="shared" si="52"/>
        <v>256525.79986385297</v>
      </c>
      <c r="F75" s="397">
        <f t="shared" si="52"/>
        <v>270577.26344452007</v>
      </c>
      <c r="G75" s="397">
        <f t="shared" si="52"/>
        <v>276024.50646698434</v>
      </c>
      <c r="H75" s="397">
        <f t="shared" si="52"/>
        <v>263417.29067392787</v>
      </c>
      <c r="I75" s="397">
        <f t="shared" si="52"/>
        <v>266575.90197413205</v>
      </c>
      <c r="J75" s="397">
        <f t="shared" si="52"/>
        <v>273710.00680735195</v>
      </c>
      <c r="K75" s="397">
        <f t="shared" si="52"/>
        <v>261511.23213070116</v>
      </c>
      <c r="L75" s="397">
        <f t="shared" si="52"/>
        <v>259251.27085875563</v>
      </c>
      <c r="M75" s="397">
        <f t="shared" si="52"/>
        <v>235371.00068073525</v>
      </c>
      <c r="N75" s="397">
        <f t="shared" si="52"/>
        <v>271422.73655547993</v>
      </c>
      <c r="O75" s="397">
        <f t="shared" si="52"/>
        <v>331082.36895847518</v>
      </c>
      <c r="P75" s="397">
        <f t="shared" si="52"/>
        <v>352655.3300268646</v>
      </c>
      <c r="Q75" s="397">
        <f t="shared" si="52"/>
        <v>400205.88947756862</v>
      </c>
      <c r="R75" s="397">
        <f t="shared" ref="R75" si="53">R15/3.6725</f>
        <v>501867.93737236218</v>
      </c>
      <c r="S75" s="198" t="s">
        <v>205</v>
      </c>
    </row>
    <row r="76" spans="2:19" ht="25.15" customHeight="1">
      <c r="B76" s="197" t="s">
        <v>202</v>
      </c>
      <c r="C76" s="397">
        <f t="shared" ref="C76:Q76" si="54">C16/3.6725</f>
        <v>23412.670674191741</v>
      </c>
      <c r="D76" s="397">
        <f t="shared" si="54"/>
        <v>20530.973451327434</v>
      </c>
      <c r="E76" s="397">
        <f t="shared" si="54"/>
        <v>21701.837985023827</v>
      </c>
      <c r="F76" s="397">
        <f t="shared" si="54"/>
        <v>22518.720217835264</v>
      </c>
      <c r="G76" s="397">
        <f t="shared" si="54"/>
        <v>43267.528931245746</v>
      </c>
      <c r="H76" s="397">
        <f t="shared" si="54"/>
        <v>42368.958475153166</v>
      </c>
      <c r="I76" s="397">
        <f t="shared" si="54"/>
        <v>43839.346494213751</v>
      </c>
      <c r="J76" s="397">
        <f t="shared" si="54"/>
        <v>44438.393464942143</v>
      </c>
      <c r="K76" s="397">
        <f t="shared" si="54"/>
        <v>46175.629680054459</v>
      </c>
      <c r="L76" s="397">
        <f t="shared" si="54"/>
        <v>62273.655547991832</v>
      </c>
      <c r="M76" s="397">
        <f t="shared" si="54"/>
        <v>38320.073654044645</v>
      </c>
      <c r="N76" s="397">
        <f t="shared" si="54"/>
        <v>48966.672573366639</v>
      </c>
      <c r="O76" s="397">
        <f t="shared" si="54"/>
        <v>63798.50238257314</v>
      </c>
      <c r="P76" s="397">
        <f t="shared" si="54"/>
        <v>111470.83736584491</v>
      </c>
      <c r="Q76" s="397">
        <f t="shared" si="54"/>
        <v>116644.50656676592</v>
      </c>
      <c r="R76" s="397">
        <f t="shared" ref="R76" si="55">R16/3.6725</f>
        <v>125179.03335602452</v>
      </c>
      <c r="S76" s="199" t="s">
        <v>206</v>
      </c>
    </row>
    <row r="77" spans="2:19" ht="25.15" customHeight="1" thickBot="1">
      <c r="B77" s="146" t="s">
        <v>16</v>
      </c>
      <c r="C77" s="398">
        <f t="shared" ref="C77:Q77" si="56">C17/3.6725</f>
        <v>307736.3485273305</v>
      </c>
      <c r="D77" s="398">
        <f t="shared" si="56"/>
        <v>368881.03396257106</v>
      </c>
      <c r="E77" s="398">
        <f t="shared" si="56"/>
        <v>392793.5590507834</v>
      </c>
      <c r="F77" s="398">
        <f t="shared" si="56"/>
        <v>409632.57470271568</v>
      </c>
      <c r="G77" s="398">
        <f t="shared" si="56"/>
        <v>424935.83410419372</v>
      </c>
      <c r="H77" s="398">
        <f t="shared" si="56"/>
        <v>381973.13551306369</v>
      </c>
      <c r="I77" s="398">
        <f t="shared" si="56"/>
        <v>381717.20862096373</v>
      </c>
      <c r="J77" s="398">
        <f t="shared" si="56"/>
        <v>403365.05607884453</v>
      </c>
      <c r="K77" s="398">
        <f t="shared" si="56"/>
        <v>440560.00316123728</v>
      </c>
      <c r="L77" s="398">
        <f t="shared" si="56"/>
        <v>433926.21868610784</v>
      </c>
      <c r="M77" s="398">
        <f t="shared" si="56"/>
        <v>357161.77627132653</v>
      </c>
      <c r="N77" s="398">
        <f t="shared" si="56"/>
        <v>422441.28243623668</v>
      </c>
      <c r="O77" s="398">
        <f t="shared" si="56"/>
        <v>511403.40464217245</v>
      </c>
      <c r="P77" s="398">
        <f t="shared" si="56"/>
        <v>522622.26840112533</v>
      </c>
      <c r="Q77" s="398">
        <f t="shared" si="56"/>
        <v>580959.15910076885</v>
      </c>
      <c r="R77" s="398">
        <f t="shared" ref="R77" si="57">R17/3.6725</f>
        <v>614398.36386142718</v>
      </c>
      <c r="S77" s="148" t="s">
        <v>20</v>
      </c>
    </row>
    <row r="78" spans="2:19" ht="24.95" customHeight="1">
      <c r="B78" s="450" t="s">
        <v>407</v>
      </c>
      <c r="C78" s="450"/>
      <c r="D78" s="34"/>
      <c r="E78" s="34"/>
      <c r="F78" s="34"/>
      <c r="G78" s="34"/>
      <c r="H78" s="34"/>
      <c r="I78" s="34"/>
      <c r="J78" s="34"/>
      <c r="K78" s="34"/>
      <c r="L78" s="34"/>
      <c r="M78" s="34"/>
      <c r="N78" s="34"/>
      <c r="O78" s="34"/>
      <c r="P78" s="34"/>
      <c r="Q78" s="34"/>
      <c r="R78" s="34"/>
      <c r="S78" s="191" t="s">
        <v>406</v>
      </c>
    </row>
    <row r="79" spans="2:19" ht="24.95" customHeight="1">
      <c r="B79" s="448" t="s">
        <v>196</v>
      </c>
      <c r="C79" s="448"/>
      <c r="D79" s="11"/>
      <c r="E79" s="11"/>
      <c r="F79" s="12"/>
      <c r="G79" s="12"/>
      <c r="N79" s="171"/>
      <c r="O79" s="171"/>
      <c r="P79" s="171"/>
      <c r="Q79" s="171"/>
      <c r="R79" s="392"/>
      <c r="S79" s="191" t="s">
        <v>327</v>
      </c>
    </row>
    <row r="80" spans="2:19" ht="24.95" customHeight="1">
      <c r="B80" s="88" t="s">
        <v>197</v>
      </c>
      <c r="C80" s="88"/>
      <c r="D80" s="85"/>
      <c r="E80" s="85"/>
      <c r="F80" s="86"/>
      <c r="G80" s="87"/>
      <c r="H80" s="8"/>
      <c r="I80" s="8"/>
      <c r="J80" s="8"/>
      <c r="K80" s="108"/>
      <c r="L80" s="108"/>
      <c r="M80" s="108"/>
      <c r="N80" s="108"/>
      <c r="O80" s="108"/>
      <c r="P80" s="108"/>
      <c r="Q80" s="108"/>
      <c r="R80" s="404"/>
      <c r="S80" s="88" t="s">
        <v>180</v>
      </c>
    </row>
    <row r="81" ht="24.95" customHeight="1"/>
    <row r="82" ht="24.95" customHeight="1"/>
  </sheetData>
  <mergeCells count="19">
    <mergeCell ref="B78:C78"/>
    <mergeCell ref="B79:C79"/>
    <mergeCell ref="B58:F58"/>
    <mergeCell ref="B63:S63"/>
    <mergeCell ref="B64:S64"/>
    <mergeCell ref="B59:C59"/>
    <mergeCell ref="B60:C60"/>
    <mergeCell ref="B44:S44"/>
    <mergeCell ref="B43:S43"/>
    <mergeCell ref="B1:S1"/>
    <mergeCell ref="B23:S23"/>
    <mergeCell ref="B24:S24"/>
    <mergeCell ref="B3:S3"/>
    <mergeCell ref="B4:S4"/>
    <mergeCell ref="B18:C18"/>
    <mergeCell ref="B19:C19"/>
    <mergeCell ref="B38:C38"/>
    <mergeCell ref="B39:C39"/>
    <mergeCell ref="B2:S2"/>
  </mergeCells>
  <phoneticPr fontId="5" type="noConversion"/>
  <printOptions horizontalCentered="1" verticalCentered="1"/>
  <pageMargins left="0" right="0" top="0" bottom="0" header="0" footer="0"/>
  <pageSetup scale="48" fitToHeight="0" orientation="landscape" horizontalDpi="300" verticalDpi="300" r:id="rId1"/>
  <headerFooter alignWithMargins="0"/>
  <rowBreaks count="3" manualBreakCount="3">
    <brk id="20" min="1" max="16" man="1"/>
    <brk id="40" min="1" max="16" man="1"/>
    <brk id="61" min="1" max="1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9D2AA-D53F-48D5-B05E-3A0B07E64CE4}">
  <dimension ref="B1:S62"/>
  <sheetViews>
    <sheetView showGridLines="0" rightToLeft="1" zoomScale="70" zoomScaleNormal="70" workbookViewId="0">
      <selection activeCell="A2" sqref="A2"/>
    </sheetView>
  </sheetViews>
  <sheetFormatPr defaultColWidth="9.28515625" defaultRowHeight="25.15" customHeight="1"/>
  <cols>
    <col min="1" max="1" width="9.28515625" style="2"/>
    <col min="2" max="2" width="30.85546875" style="2" customWidth="1"/>
    <col min="3" max="18" width="13.7109375" style="24" customWidth="1"/>
    <col min="19" max="19" width="49" style="24" customWidth="1"/>
    <col min="20" max="16384" width="9.28515625" style="2"/>
  </cols>
  <sheetData>
    <row r="1" spans="2:19" ht="50.25" customHeight="1">
      <c r="B1" s="452"/>
      <c r="C1" s="452"/>
      <c r="D1" s="452"/>
      <c r="E1" s="452"/>
      <c r="F1" s="452"/>
      <c r="G1" s="452"/>
      <c r="H1" s="452"/>
      <c r="I1" s="452"/>
      <c r="J1" s="452"/>
      <c r="K1" s="452"/>
      <c r="L1" s="452"/>
      <c r="M1" s="452"/>
      <c r="N1" s="452"/>
      <c r="O1" s="452"/>
      <c r="P1" s="452"/>
      <c r="Q1" s="452"/>
      <c r="R1" s="452"/>
      <c r="S1" s="452"/>
    </row>
    <row r="2" spans="2:19" ht="64.5" customHeight="1">
      <c r="B2" s="475" t="s">
        <v>527</v>
      </c>
      <c r="C2" s="475"/>
      <c r="D2" s="475"/>
      <c r="E2" s="475"/>
      <c r="F2" s="475"/>
      <c r="G2" s="475"/>
      <c r="H2" s="475"/>
      <c r="I2" s="475"/>
      <c r="J2" s="475"/>
      <c r="K2" s="475"/>
      <c r="L2" s="475"/>
      <c r="M2" s="475"/>
      <c r="N2" s="475"/>
      <c r="O2" s="475"/>
      <c r="P2" s="475"/>
      <c r="Q2" s="475"/>
      <c r="R2" s="475"/>
      <c r="S2" s="475"/>
    </row>
    <row r="3" spans="2:19" ht="25.15" customHeight="1">
      <c r="B3" s="428" t="s">
        <v>434</v>
      </c>
      <c r="C3" s="428"/>
      <c r="D3" s="428"/>
      <c r="E3" s="428"/>
      <c r="F3" s="428"/>
      <c r="G3" s="428"/>
      <c r="H3" s="428"/>
      <c r="I3" s="428"/>
      <c r="J3" s="428"/>
      <c r="K3" s="428"/>
      <c r="L3" s="428"/>
      <c r="M3" s="428"/>
      <c r="N3" s="428"/>
      <c r="O3" s="428"/>
      <c r="P3" s="428"/>
      <c r="Q3" s="428"/>
      <c r="R3" s="428"/>
      <c r="S3" s="428"/>
    </row>
    <row r="4" spans="2:19" ht="25.15" customHeight="1">
      <c r="B4" s="429" t="s">
        <v>433</v>
      </c>
      <c r="C4" s="429"/>
      <c r="D4" s="429"/>
      <c r="E4" s="429"/>
      <c r="F4" s="429"/>
      <c r="G4" s="429"/>
      <c r="H4" s="429"/>
      <c r="I4" s="429"/>
      <c r="J4" s="429"/>
      <c r="K4" s="429"/>
      <c r="L4" s="429"/>
      <c r="M4" s="429"/>
      <c r="N4" s="429"/>
      <c r="O4" s="429"/>
      <c r="P4" s="429"/>
      <c r="Q4" s="429"/>
      <c r="R4" s="429"/>
      <c r="S4" s="429"/>
    </row>
    <row r="5" spans="2:19" ht="25.15" customHeight="1">
      <c r="B5" s="174"/>
      <c r="C5" s="174"/>
      <c r="D5" s="174"/>
      <c r="E5" s="174"/>
      <c r="F5" s="174"/>
      <c r="G5" s="174"/>
      <c r="H5" s="174"/>
      <c r="I5" s="174"/>
      <c r="J5" s="174"/>
      <c r="K5" s="174"/>
      <c r="L5" s="174"/>
      <c r="M5" s="174"/>
      <c r="N5" s="174"/>
      <c r="O5" s="174"/>
      <c r="P5" s="174"/>
      <c r="Q5" s="174"/>
      <c r="R5" s="174"/>
      <c r="S5" s="149" t="s">
        <v>207</v>
      </c>
    </row>
    <row r="6" spans="2:19" ht="25.15" customHeight="1">
      <c r="B6" s="200" t="s">
        <v>64</v>
      </c>
      <c r="C6" s="201">
        <v>2010</v>
      </c>
      <c r="D6" s="201">
        <v>2011</v>
      </c>
      <c r="E6" s="201">
        <v>2012</v>
      </c>
      <c r="F6" s="201">
        <v>2013</v>
      </c>
      <c r="G6" s="201">
        <v>2014</v>
      </c>
      <c r="H6" s="201">
        <v>2015</v>
      </c>
      <c r="I6" s="201">
        <v>2016</v>
      </c>
      <c r="J6" s="55">
        <v>2017</v>
      </c>
      <c r="K6" s="55">
        <v>2018</v>
      </c>
      <c r="L6" s="55">
        <v>2019</v>
      </c>
      <c r="M6" s="55">
        <v>2020</v>
      </c>
      <c r="N6" s="55">
        <v>2021</v>
      </c>
      <c r="O6" s="55">
        <v>2022</v>
      </c>
      <c r="P6" s="55">
        <v>2023</v>
      </c>
      <c r="Q6" s="55" t="s">
        <v>368</v>
      </c>
      <c r="R6" s="55" t="s">
        <v>404</v>
      </c>
      <c r="S6" s="202" t="s">
        <v>65</v>
      </c>
    </row>
    <row r="7" spans="2:19" ht="25.15" customHeight="1">
      <c r="B7" s="49" t="s">
        <v>102</v>
      </c>
      <c r="C7" s="94">
        <f>C8+C9</f>
        <v>673523.79658310534</v>
      </c>
      <c r="D7" s="94">
        <f t="shared" ref="D7:P7" si="0">D8+D9</f>
        <v>716775.7574497005</v>
      </c>
      <c r="E7" s="94">
        <f t="shared" si="0"/>
        <v>736883.4336407131</v>
      </c>
      <c r="F7" s="94">
        <f t="shared" si="0"/>
        <v>767518.8974644402</v>
      </c>
      <c r="G7" s="94">
        <f t="shared" si="0"/>
        <v>838304.75869914133</v>
      </c>
      <c r="H7" s="94">
        <f t="shared" si="0"/>
        <v>848357.70667624706</v>
      </c>
      <c r="I7" s="94">
        <f t="shared" si="0"/>
        <v>874018.41098761803</v>
      </c>
      <c r="J7" s="94">
        <f t="shared" si="0"/>
        <v>913543.23379181046</v>
      </c>
      <c r="K7" s="94">
        <f t="shared" si="0"/>
        <v>929998.11784146656</v>
      </c>
      <c r="L7" s="94">
        <f t="shared" si="0"/>
        <v>984653.89719603839</v>
      </c>
      <c r="M7" s="94">
        <f t="shared" si="0"/>
        <v>743595.17003070284</v>
      </c>
      <c r="N7" s="94">
        <f t="shared" si="0"/>
        <v>780441.59330885019</v>
      </c>
      <c r="O7" s="94">
        <f t="shared" si="0"/>
        <v>816338.50307465659</v>
      </c>
      <c r="P7" s="94">
        <f t="shared" si="0"/>
        <v>1072542.3591405912</v>
      </c>
      <c r="Q7" s="94">
        <f>Q8+Q9</f>
        <v>1152825.7607312892</v>
      </c>
      <c r="R7" s="94">
        <f>R8+R9</f>
        <v>1240027.8204714905</v>
      </c>
      <c r="S7" s="36" t="s">
        <v>101</v>
      </c>
    </row>
    <row r="8" spans="2:19" ht="25.15" customHeight="1">
      <c r="B8" s="194" t="s">
        <v>187</v>
      </c>
      <c r="C8" s="237">
        <v>595857.21109687106</v>
      </c>
      <c r="D8" s="237">
        <v>618276.77596921416</v>
      </c>
      <c r="E8" s="237">
        <v>634452.27348150825</v>
      </c>
      <c r="F8" s="237">
        <v>657842.70073868125</v>
      </c>
      <c r="G8" s="237">
        <v>728897.11304153828</v>
      </c>
      <c r="H8" s="237">
        <v>735663.05888935341</v>
      </c>
      <c r="I8" s="237">
        <v>759065.87989383645</v>
      </c>
      <c r="J8" s="237">
        <v>771755.75680556975</v>
      </c>
      <c r="K8" s="237">
        <v>788827.41222060705</v>
      </c>
      <c r="L8" s="237">
        <v>779795.53509219317</v>
      </c>
      <c r="M8" s="237">
        <v>544638.47251381481</v>
      </c>
      <c r="N8" s="237">
        <v>558063.08579117456</v>
      </c>
      <c r="O8" s="237">
        <v>593576.91434248048</v>
      </c>
      <c r="P8" s="237">
        <v>851212.78636538761</v>
      </c>
      <c r="Q8" s="237">
        <v>915712.77849270124</v>
      </c>
      <c r="R8" s="237">
        <v>984613.91281829239</v>
      </c>
      <c r="S8" s="195" t="s">
        <v>199</v>
      </c>
    </row>
    <row r="9" spans="2:19" ht="25.15" customHeight="1">
      <c r="B9" s="194" t="s">
        <v>198</v>
      </c>
      <c r="C9" s="237">
        <v>77666.585486234326</v>
      </c>
      <c r="D9" s="237">
        <v>98498.981480486284</v>
      </c>
      <c r="E9" s="237">
        <v>102431.16015920482</v>
      </c>
      <c r="F9" s="237">
        <v>109676.19672575891</v>
      </c>
      <c r="G9" s="237">
        <v>109407.64565760306</v>
      </c>
      <c r="H9" s="237">
        <v>112694.64778689368</v>
      </c>
      <c r="I9" s="237">
        <v>114952.5310937816</v>
      </c>
      <c r="J9" s="237">
        <v>141787.47698624068</v>
      </c>
      <c r="K9" s="237">
        <v>141170.70562085949</v>
      </c>
      <c r="L9" s="237">
        <v>204858.3621038452</v>
      </c>
      <c r="M9" s="237">
        <v>198956.697516888</v>
      </c>
      <c r="N9" s="237">
        <v>222378.50751767569</v>
      </c>
      <c r="O9" s="237">
        <v>222761.58873217611</v>
      </c>
      <c r="P9" s="237">
        <v>221329.57277520356</v>
      </c>
      <c r="Q9" s="237">
        <v>237112.98223858804</v>
      </c>
      <c r="R9" s="237">
        <v>255413.90765319808</v>
      </c>
      <c r="S9" s="195" t="s">
        <v>200</v>
      </c>
    </row>
    <row r="10" spans="2:19" ht="25.15" customHeight="1">
      <c r="B10" s="49" t="s">
        <v>162</v>
      </c>
      <c r="C10" s="94">
        <v>353640.64592479297</v>
      </c>
      <c r="D10" s="94">
        <v>383692.23975831392</v>
      </c>
      <c r="E10" s="94">
        <v>335926.74713764322</v>
      </c>
      <c r="F10" s="94">
        <v>358532.38010656572</v>
      </c>
      <c r="G10" s="94">
        <v>395510.46085648739</v>
      </c>
      <c r="H10" s="94">
        <v>332087.39519127464</v>
      </c>
      <c r="I10" s="94">
        <v>332318.10252650891</v>
      </c>
      <c r="J10" s="94">
        <v>313145.76195994136</v>
      </c>
      <c r="K10" s="94">
        <v>323274.22957565379</v>
      </c>
      <c r="L10" s="94">
        <v>328523.79291364085</v>
      </c>
      <c r="M10" s="94">
        <v>223018.58624431363</v>
      </c>
      <c r="N10" s="94">
        <v>258723.82709027457</v>
      </c>
      <c r="O10" s="94">
        <v>336577.1721558533</v>
      </c>
      <c r="P10" s="94">
        <v>399109.98397247167</v>
      </c>
      <c r="Q10" s="94">
        <v>524015.004021417</v>
      </c>
      <c r="R10" s="94">
        <v>623752.82422079076</v>
      </c>
      <c r="S10" s="151" t="s">
        <v>310</v>
      </c>
    </row>
    <row r="11" spans="2:19" ht="25.15" customHeight="1">
      <c r="B11" s="49" t="s">
        <v>15</v>
      </c>
      <c r="C11" s="94">
        <v>875260</v>
      </c>
      <c r="D11" s="94">
        <v>1017565.7894736843</v>
      </c>
      <c r="E11" s="94">
        <v>1199195.6521739131</v>
      </c>
      <c r="F11" s="94">
        <v>1269071.5273798562</v>
      </c>
      <c r="G11" s="94">
        <v>1309905.7674128497</v>
      </c>
      <c r="H11" s="94">
        <v>1346523.1127722734</v>
      </c>
      <c r="I11" s="94">
        <v>1484042.0374031544</v>
      </c>
      <c r="J11" s="94">
        <v>1471037.0440640135</v>
      </c>
      <c r="K11" s="94">
        <v>1431990.8131777004</v>
      </c>
      <c r="L11" s="94">
        <v>1445768.3637330416</v>
      </c>
      <c r="M11" s="94">
        <v>1516897.7016369798</v>
      </c>
      <c r="N11" s="94">
        <v>1603092.4712245869</v>
      </c>
      <c r="O11" s="94">
        <v>1854598.5926891996</v>
      </c>
      <c r="P11" s="94">
        <v>1889034.3969923242</v>
      </c>
      <c r="Q11" s="94">
        <v>2143108.8922674404</v>
      </c>
      <c r="R11" s="94">
        <v>2283190.9898403096</v>
      </c>
      <c r="S11" s="36" t="s">
        <v>103</v>
      </c>
    </row>
    <row r="12" spans="2:19" ht="25.15" customHeight="1">
      <c r="B12" s="49" t="s">
        <v>41</v>
      </c>
      <c r="C12" s="94">
        <v>772262.70254127739</v>
      </c>
      <c r="D12" s="94">
        <v>911738.569110921</v>
      </c>
      <c r="E12" s="94">
        <v>1009216.71704962</v>
      </c>
      <c r="F12" s="94">
        <v>1070224.0303025399</v>
      </c>
      <c r="G12" s="94">
        <v>1157440.7403785</v>
      </c>
      <c r="H12" s="94">
        <v>1042433.05120656</v>
      </c>
      <c r="I12" s="94">
        <v>1121849.8506203054</v>
      </c>
      <c r="J12" s="94">
        <v>1145845.2505404714</v>
      </c>
      <c r="K12" s="94">
        <v>1109526.76143421</v>
      </c>
      <c r="L12" s="94">
        <v>1163177.45641988</v>
      </c>
      <c r="M12" s="94">
        <v>1026469.9445184211</v>
      </c>
      <c r="N12" s="94">
        <v>1118880.1717942799</v>
      </c>
      <c r="O12" s="94">
        <v>1369661.9615515301</v>
      </c>
      <c r="P12" s="94">
        <v>1652388.1706176901</v>
      </c>
      <c r="Q12" s="94">
        <v>1999568.52360875</v>
      </c>
      <c r="R12" s="94">
        <v>2213102.4805103401</v>
      </c>
      <c r="S12" s="36" t="s">
        <v>42</v>
      </c>
    </row>
    <row r="13" spans="2:19" ht="25.15" customHeight="1" thickBot="1">
      <c r="B13" s="146" t="s">
        <v>16</v>
      </c>
      <c r="C13" s="147">
        <f>C7+C10+C11-C12</f>
        <v>1130161.7399666212</v>
      </c>
      <c r="D13" s="147">
        <f t="shared" ref="D13:P13" si="1">D7+D10+D11-D12</f>
        <v>1206295.2175707775</v>
      </c>
      <c r="E13" s="147">
        <f t="shared" si="1"/>
        <v>1262789.1159026492</v>
      </c>
      <c r="F13" s="147">
        <f t="shared" si="1"/>
        <v>1324898.7746483223</v>
      </c>
      <c r="G13" s="147">
        <f t="shared" si="1"/>
        <v>1386280.2465899782</v>
      </c>
      <c r="H13" s="147">
        <f t="shared" si="1"/>
        <v>1484535.1634332351</v>
      </c>
      <c r="I13" s="147">
        <f t="shared" si="1"/>
        <v>1568528.7002969759</v>
      </c>
      <c r="J13" s="147">
        <f t="shared" si="1"/>
        <v>1551880.7892752939</v>
      </c>
      <c r="K13" s="147">
        <f t="shared" si="1"/>
        <v>1575736.399160611</v>
      </c>
      <c r="L13" s="147">
        <f t="shared" si="1"/>
        <v>1595768.5974228405</v>
      </c>
      <c r="M13" s="147">
        <f t="shared" si="1"/>
        <v>1457041.5133935751</v>
      </c>
      <c r="N13" s="147">
        <f t="shared" si="1"/>
        <v>1523377.7198294317</v>
      </c>
      <c r="O13" s="147">
        <f t="shared" si="1"/>
        <v>1637852.3063681794</v>
      </c>
      <c r="P13" s="147">
        <f t="shared" si="1"/>
        <v>1708298.5694876967</v>
      </c>
      <c r="Q13" s="147">
        <f>Q7+Q10+Q11-Q12</f>
        <v>1820381.1334113965</v>
      </c>
      <c r="R13" s="147">
        <f>R7+R10+R11-R12</f>
        <v>1933869.1540222508</v>
      </c>
      <c r="S13" s="148" t="s">
        <v>20</v>
      </c>
    </row>
    <row r="14" spans="2:19" ht="24.95" customHeight="1">
      <c r="B14" s="450" t="s">
        <v>407</v>
      </c>
      <c r="C14" s="450"/>
      <c r="D14" s="34"/>
      <c r="E14" s="34"/>
      <c r="F14" s="34"/>
      <c r="G14" s="34"/>
      <c r="H14" s="34"/>
      <c r="I14" s="34"/>
      <c r="J14" s="34"/>
      <c r="K14" s="34"/>
      <c r="L14" s="34"/>
      <c r="M14" s="34"/>
      <c r="N14" s="34"/>
      <c r="O14" s="34"/>
      <c r="P14" s="34"/>
      <c r="Q14" s="34"/>
      <c r="R14" s="34"/>
      <c r="S14" s="191" t="s">
        <v>406</v>
      </c>
    </row>
    <row r="15" spans="2:19" ht="24.95" customHeight="1">
      <c r="B15" s="448" t="s">
        <v>196</v>
      </c>
      <c r="C15" s="448"/>
      <c r="D15" s="11"/>
      <c r="E15" s="11"/>
      <c r="F15" s="12"/>
      <c r="G15" s="12"/>
      <c r="N15" s="171"/>
      <c r="O15" s="171"/>
      <c r="P15" s="171"/>
      <c r="Q15" s="171"/>
      <c r="R15" s="171"/>
      <c r="S15" s="191" t="s">
        <v>327</v>
      </c>
    </row>
    <row r="16" spans="2:19" ht="24.95" customHeight="1">
      <c r="B16" s="88" t="s">
        <v>197</v>
      </c>
      <c r="C16" s="88"/>
      <c r="D16" s="85"/>
      <c r="E16" s="85"/>
      <c r="F16" s="86"/>
      <c r="G16" s="87"/>
      <c r="H16" s="8"/>
      <c r="I16" s="8"/>
      <c r="J16" s="8"/>
      <c r="K16" s="108"/>
      <c r="L16" s="108"/>
      <c r="M16" s="108"/>
      <c r="N16" s="108"/>
      <c r="O16" s="108"/>
      <c r="P16" s="108"/>
      <c r="Q16" s="108"/>
      <c r="R16" s="108"/>
      <c r="S16" s="88" t="s">
        <v>180</v>
      </c>
    </row>
    <row r="17" spans="2:19" ht="24.95" customHeight="1">
      <c r="B17" s="16"/>
      <c r="C17" s="15"/>
      <c r="D17" s="15"/>
      <c r="E17" s="15"/>
      <c r="F17" s="15"/>
      <c r="G17" s="15"/>
      <c r="H17" s="15"/>
      <c r="I17" s="15"/>
      <c r="J17" s="15"/>
      <c r="K17" s="15"/>
      <c r="L17" s="15"/>
      <c r="M17" s="15"/>
      <c r="N17" s="15"/>
      <c r="O17" s="15"/>
      <c r="P17" s="15"/>
      <c r="Q17" s="15"/>
      <c r="R17" s="15"/>
      <c r="S17" s="15"/>
    </row>
    <row r="18" spans="2:19" ht="25.15" customHeight="1">
      <c r="B18" s="428" t="s">
        <v>435</v>
      </c>
      <c r="C18" s="428"/>
      <c r="D18" s="428"/>
      <c r="E18" s="428"/>
      <c r="F18" s="428"/>
      <c r="G18" s="428"/>
      <c r="H18" s="428"/>
      <c r="I18" s="428"/>
      <c r="J18" s="428"/>
      <c r="K18" s="428"/>
      <c r="L18" s="428"/>
      <c r="M18" s="428"/>
      <c r="N18" s="428"/>
      <c r="O18" s="428"/>
      <c r="P18" s="428"/>
      <c r="Q18" s="428"/>
      <c r="R18" s="428"/>
      <c r="S18" s="428"/>
    </row>
    <row r="19" spans="2:19" ht="25.15" customHeight="1">
      <c r="B19" s="429" t="s">
        <v>436</v>
      </c>
      <c r="C19" s="429"/>
      <c r="D19" s="429"/>
      <c r="E19" s="429"/>
      <c r="F19" s="429"/>
      <c r="G19" s="429"/>
      <c r="H19" s="429"/>
      <c r="I19" s="429"/>
      <c r="J19" s="429"/>
      <c r="K19" s="429"/>
      <c r="L19" s="429"/>
      <c r="M19" s="429"/>
      <c r="N19" s="429"/>
      <c r="O19" s="429"/>
      <c r="P19" s="429"/>
      <c r="Q19" s="429"/>
      <c r="R19" s="429"/>
      <c r="S19" s="429"/>
    </row>
    <row r="20" spans="2:19" ht="25.15" customHeight="1">
      <c r="B20" s="174"/>
      <c r="C20" s="174"/>
      <c r="D20" s="174"/>
      <c r="E20" s="174"/>
      <c r="F20" s="174"/>
      <c r="G20" s="174"/>
      <c r="H20" s="174"/>
      <c r="I20" s="174"/>
      <c r="J20" s="174"/>
      <c r="K20" s="174"/>
      <c r="L20" s="174"/>
      <c r="M20" s="174"/>
      <c r="N20" s="174"/>
      <c r="O20" s="174"/>
      <c r="P20" s="174"/>
      <c r="Q20" s="174"/>
      <c r="R20" s="174"/>
      <c r="S20" s="149" t="s">
        <v>208</v>
      </c>
    </row>
    <row r="21" spans="2:19" ht="25.15" customHeight="1">
      <c r="B21" s="200" t="s">
        <v>64</v>
      </c>
      <c r="C21" s="201">
        <v>2010</v>
      </c>
      <c r="D21" s="201">
        <v>2011</v>
      </c>
      <c r="E21" s="201">
        <v>2012</v>
      </c>
      <c r="F21" s="201">
        <v>2013</v>
      </c>
      <c r="G21" s="201">
        <v>2014</v>
      </c>
      <c r="H21" s="201">
        <v>2015</v>
      </c>
      <c r="I21" s="201">
        <v>2016</v>
      </c>
      <c r="J21" s="55">
        <v>2017</v>
      </c>
      <c r="K21" s="55">
        <v>2018</v>
      </c>
      <c r="L21" s="55">
        <v>2019</v>
      </c>
      <c r="M21" s="55">
        <v>2020</v>
      </c>
      <c r="N21" s="55">
        <v>2021</v>
      </c>
      <c r="O21" s="55">
        <v>2022</v>
      </c>
      <c r="P21" s="55">
        <v>2023</v>
      </c>
      <c r="Q21" s="55" t="s">
        <v>368</v>
      </c>
      <c r="R21" s="55" t="s">
        <v>404</v>
      </c>
      <c r="S21" s="202" t="s">
        <v>65</v>
      </c>
    </row>
    <row r="22" spans="2:19" ht="25.15" customHeight="1">
      <c r="B22" s="49" t="s">
        <v>102</v>
      </c>
      <c r="C22" s="204">
        <f>C7/C$13*100</f>
        <v>59.59534576024469</v>
      </c>
      <c r="D22" s="204">
        <f t="shared" ref="D22:P22" si="2">D7/D$13*100</f>
        <v>59.41959704467159</v>
      </c>
      <c r="E22" s="204">
        <f t="shared" si="2"/>
        <v>58.353641503631778</v>
      </c>
      <c r="F22" s="204">
        <f t="shared" si="2"/>
        <v>57.930380203436179</v>
      </c>
      <c r="G22" s="204">
        <f t="shared" si="2"/>
        <v>60.471521596101027</v>
      </c>
      <c r="H22" s="204">
        <f t="shared" si="2"/>
        <v>57.14635311933457</v>
      </c>
      <c r="I22" s="204">
        <f t="shared" si="2"/>
        <v>55.722181610201751</v>
      </c>
      <c r="J22" s="204">
        <f t="shared" si="2"/>
        <v>58.866843388042845</v>
      </c>
      <c r="K22" s="204">
        <f t="shared" si="2"/>
        <v>59.01990449271041</v>
      </c>
      <c r="L22" s="204">
        <f t="shared" si="2"/>
        <v>61.704052754656921</v>
      </c>
      <c r="M22" s="204">
        <f t="shared" si="2"/>
        <v>51.03459051752106</v>
      </c>
      <c r="N22" s="204">
        <f t="shared" si="2"/>
        <v>51.230996958274666</v>
      </c>
      <c r="O22" s="204">
        <f t="shared" si="2"/>
        <v>49.842009557310391</v>
      </c>
      <c r="P22" s="204">
        <f t="shared" si="2"/>
        <v>62.784244996601323</v>
      </c>
      <c r="Q22" s="204">
        <f>Q7/Q$13*100</f>
        <v>63.328812827833048</v>
      </c>
      <c r="R22" s="204">
        <f>R7/R$13*100</f>
        <v>64.12159881098259</v>
      </c>
      <c r="S22" s="36" t="s">
        <v>101</v>
      </c>
    </row>
    <row r="23" spans="2:19" ht="25.15" customHeight="1">
      <c r="B23" s="194" t="s">
        <v>187</v>
      </c>
      <c r="C23" s="293">
        <f t="shared" ref="C23:Q23" si="3">C8/C$13*100</f>
        <v>52.72318023387249</v>
      </c>
      <c r="D23" s="293">
        <f t="shared" si="3"/>
        <v>51.254184461933981</v>
      </c>
      <c r="E23" s="293">
        <f t="shared" si="3"/>
        <v>50.242139838843791</v>
      </c>
      <c r="F23" s="293">
        <f t="shared" si="3"/>
        <v>49.65229897758018</v>
      </c>
      <c r="G23" s="293">
        <f t="shared" si="3"/>
        <v>52.579347850804737</v>
      </c>
      <c r="H23" s="293">
        <f t="shared" si="3"/>
        <v>49.555111728577039</v>
      </c>
      <c r="I23" s="293">
        <f t="shared" si="3"/>
        <v>48.393496386143234</v>
      </c>
      <c r="J23" s="293">
        <f t="shared" si="3"/>
        <v>49.730350561654198</v>
      </c>
      <c r="K23" s="293">
        <f t="shared" si="3"/>
        <v>50.060873927949658</v>
      </c>
      <c r="L23" s="293">
        <f t="shared" si="3"/>
        <v>48.866454469122885</v>
      </c>
      <c r="M23" s="293">
        <f t="shared" si="3"/>
        <v>37.379749822316654</v>
      </c>
      <c r="N23" s="293">
        <f t="shared" si="3"/>
        <v>36.633270824891625</v>
      </c>
      <c r="O23" s="293">
        <f t="shared" si="3"/>
        <v>36.241174618405914</v>
      </c>
      <c r="P23" s="293">
        <f t="shared" si="3"/>
        <v>49.828103913981423</v>
      </c>
      <c r="Q23" s="293">
        <f t="shared" si="3"/>
        <v>50.303354703344695</v>
      </c>
      <c r="R23" s="293">
        <f t="shared" ref="R23" si="4">R8/R$13*100</f>
        <v>50.914195035915213</v>
      </c>
      <c r="S23" s="195" t="s">
        <v>199</v>
      </c>
    </row>
    <row r="24" spans="2:19" ht="25.15" customHeight="1">
      <c r="B24" s="194" t="s">
        <v>198</v>
      </c>
      <c r="C24" s="293">
        <f t="shared" ref="C24:Q24" si="5">C9/C$13*100</f>
        <v>6.8721655263721964</v>
      </c>
      <c r="D24" s="293">
        <f t="shared" si="5"/>
        <v>8.1654125827376092</v>
      </c>
      <c r="E24" s="293">
        <f t="shared" si="5"/>
        <v>8.1115016647879816</v>
      </c>
      <c r="F24" s="293">
        <f t="shared" si="5"/>
        <v>8.2780812258559955</v>
      </c>
      <c r="G24" s="293">
        <f t="shared" si="5"/>
        <v>7.892173745296299</v>
      </c>
      <c r="H24" s="293">
        <f t="shared" si="5"/>
        <v>7.5912413907575287</v>
      </c>
      <c r="I24" s="293">
        <f t="shared" si="5"/>
        <v>7.3286852240585194</v>
      </c>
      <c r="J24" s="293">
        <f t="shared" si="5"/>
        <v>9.1364928263886434</v>
      </c>
      <c r="K24" s="293">
        <f t="shared" si="5"/>
        <v>8.9590305647607433</v>
      </c>
      <c r="L24" s="293">
        <f t="shared" si="5"/>
        <v>12.837598285534041</v>
      </c>
      <c r="M24" s="293">
        <f t="shared" si="5"/>
        <v>13.654840695204404</v>
      </c>
      <c r="N24" s="293">
        <f t="shared" si="5"/>
        <v>14.597726133383043</v>
      </c>
      <c r="O24" s="293">
        <f t="shared" si="5"/>
        <v>13.600834938904475</v>
      </c>
      <c r="P24" s="293">
        <f t="shared" si="5"/>
        <v>12.956141082619901</v>
      </c>
      <c r="Q24" s="293">
        <f t="shared" si="5"/>
        <v>13.02545812448836</v>
      </c>
      <c r="R24" s="293">
        <f t="shared" ref="R24" si="6">R9/R$13*100</f>
        <v>13.207403775067366</v>
      </c>
      <c r="S24" s="195" t="s">
        <v>200</v>
      </c>
    </row>
    <row r="25" spans="2:19" ht="25.15" customHeight="1">
      <c r="B25" s="49" t="s">
        <v>162</v>
      </c>
      <c r="C25" s="204">
        <f t="shared" ref="C25:Q25" si="7">C10/C$13*100</f>
        <v>31.291153594992306</v>
      </c>
      <c r="D25" s="204">
        <f t="shared" si="7"/>
        <v>31.807490750977912</v>
      </c>
      <c r="E25" s="204">
        <f t="shared" si="7"/>
        <v>26.601967257020643</v>
      </c>
      <c r="F25" s="204">
        <f t="shared" si="7"/>
        <v>27.061114929458185</v>
      </c>
      <c r="G25" s="204">
        <f t="shared" si="7"/>
        <v>28.530339505982155</v>
      </c>
      <c r="H25" s="204">
        <f t="shared" si="7"/>
        <v>22.369789774683895</v>
      </c>
      <c r="I25" s="204">
        <f t="shared" si="7"/>
        <v>21.186612808779959</v>
      </c>
      <c r="J25" s="204">
        <f t="shared" si="7"/>
        <v>20.178467581016704</v>
      </c>
      <c r="K25" s="204">
        <f t="shared" si="7"/>
        <v>20.515755664961524</v>
      </c>
      <c r="L25" s="204">
        <f t="shared" si="7"/>
        <v>20.587182467696469</v>
      </c>
      <c r="M25" s="204">
        <f t="shared" si="7"/>
        <v>15.306261640060217</v>
      </c>
      <c r="N25" s="204">
        <f t="shared" si="7"/>
        <v>16.983563808406174</v>
      </c>
      <c r="O25" s="204">
        <f t="shared" si="7"/>
        <v>20.549909832968343</v>
      </c>
      <c r="P25" s="204">
        <f t="shared" si="7"/>
        <v>23.363011074355764</v>
      </c>
      <c r="Q25" s="204">
        <f t="shared" si="7"/>
        <v>28.786004996624648</v>
      </c>
      <c r="R25" s="204">
        <f t="shared" ref="R25" si="8">R10/R$13*100</f>
        <v>32.254137924659922</v>
      </c>
      <c r="S25" s="151" t="s">
        <v>310</v>
      </c>
    </row>
    <row r="26" spans="2:19" ht="25.15" customHeight="1">
      <c r="B26" s="49" t="s">
        <v>15</v>
      </c>
      <c r="C26" s="204">
        <f t="shared" ref="C26:Q26" si="9">C11/C$13*100</f>
        <v>77.44555217608503</v>
      </c>
      <c r="D26" s="204">
        <f t="shared" si="9"/>
        <v>84.354623532608031</v>
      </c>
      <c r="E26" s="204">
        <f t="shared" si="9"/>
        <v>94.964047208842217</v>
      </c>
      <c r="F26" s="204">
        <f t="shared" si="9"/>
        <v>95.786300935836806</v>
      </c>
      <c r="G26" s="204">
        <f t="shared" si="9"/>
        <v>94.490689789095867</v>
      </c>
      <c r="H26" s="204">
        <f t="shared" si="9"/>
        <v>90.703349165419169</v>
      </c>
      <c r="I26" s="204">
        <f t="shared" si="9"/>
        <v>94.613636149735399</v>
      </c>
      <c r="J26" s="204">
        <f t="shared" si="9"/>
        <v>94.790595658508465</v>
      </c>
      <c r="K26" s="204">
        <f t="shared" si="9"/>
        <v>90.877561370069046</v>
      </c>
      <c r="L26" s="204">
        <f t="shared" si="9"/>
        <v>90.600126238099392</v>
      </c>
      <c r="M26" s="204">
        <f t="shared" si="9"/>
        <v>104.10806333884027</v>
      </c>
      <c r="N26" s="204">
        <f t="shared" si="9"/>
        <v>105.23276337559149</v>
      </c>
      <c r="O26" s="204">
        <f t="shared" si="9"/>
        <v>113.23356724402333</v>
      </c>
      <c r="P26" s="204">
        <f t="shared" si="9"/>
        <v>110.57987349124974</v>
      </c>
      <c r="Q26" s="204">
        <f t="shared" si="9"/>
        <v>117.72858183007268</v>
      </c>
      <c r="R26" s="204">
        <f t="shared" ref="R26" si="10">R11/R$13*100</f>
        <v>118.06336458138883</v>
      </c>
      <c r="S26" s="36" t="s">
        <v>103</v>
      </c>
    </row>
    <row r="27" spans="2:19" ht="25.15" customHeight="1">
      <c r="B27" s="49" t="s">
        <v>41</v>
      </c>
      <c r="C27" s="300">
        <f t="shared" ref="C27:Q27" si="11">C12/C$13*100</f>
        <v>68.332051531322051</v>
      </c>
      <c r="D27" s="300">
        <f t="shared" si="11"/>
        <v>75.581711328257512</v>
      </c>
      <c r="E27" s="300">
        <f t="shared" si="11"/>
        <v>79.919655969494613</v>
      </c>
      <c r="F27" s="300">
        <f t="shared" si="11"/>
        <v>80.777796068731178</v>
      </c>
      <c r="G27" s="300">
        <f t="shared" si="11"/>
        <v>83.49255089117905</v>
      </c>
      <c r="H27" s="300">
        <f t="shared" si="11"/>
        <v>70.219492059437627</v>
      </c>
      <c r="I27" s="300">
        <f t="shared" si="11"/>
        <v>71.522430568717112</v>
      </c>
      <c r="J27" s="300">
        <f t="shared" si="11"/>
        <v>73.835906627568008</v>
      </c>
      <c r="K27" s="300">
        <f t="shared" si="11"/>
        <v>70.413221527740987</v>
      </c>
      <c r="L27" s="300">
        <f t="shared" si="11"/>
        <v>72.891361460452771</v>
      </c>
      <c r="M27" s="300">
        <f t="shared" si="11"/>
        <v>70.44891549642152</v>
      </c>
      <c r="N27" s="300">
        <f t="shared" si="11"/>
        <v>73.447324142272336</v>
      </c>
      <c r="O27" s="300">
        <f t="shared" si="11"/>
        <v>83.625486634302064</v>
      </c>
      <c r="P27" s="300">
        <f t="shared" si="11"/>
        <v>96.727129562206812</v>
      </c>
      <c r="Q27" s="300">
        <f t="shared" si="11"/>
        <v>109.84339965453036</v>
      </c>
      <c r="R27" s="300">
        <f t="shared" ref="R27" si="12">R12/R$13*100</f>
        <v>114.43910131703132</v>
      </c>
      <c r="S27" s="36" t="s">
        <v>42</v>
      </c>
    </row>
    <row r="28" spans="2:19" ht="24.75" customHeight="1" thickBot="1">
      <c r="B28" s="146" t="s">
        <v>16</v>
      </c>
      <c r="C28" s="301">
        <f t="shared" ref="C28:Q28" si="13">C13/C$13*100</f>
        <v>100</v>
      </c>
      <c r="D28" s="301">
        <f t="shared" si="13"/>
        <v>100</v>
      </c>
      <c r="E28" s="301">
        <f t="shared" si="13"/>
        <v>100</v>
      </c>
      <c r="F28" s="301">
        <f t="shared" si="13"/>
        <v>100</v>
      </c>
      <c r="G28" s="301">
        <f t="shared" si="13"/>
        <v>100</v>
      </c>
      <c r="H28" s="301">
        <f t="shared" si="13"/>
        <v>100</v>
      </c>
      <c r="I28" s="301">
        <f t="shared" si="13"/>
        <v>100</v>
      </c>
      <c r="J28" s="301">
        <f t="shared" si="13"/>
        <v>100</v>
      </c>
      <c r="K28" s="301">
        <f t="shared" si="13"/>
        <v>100</v>
      </c>
      <c r="L28" s="301">
        <f t="shared" si="13"/>
        <v>100</v>
      </c>
      <c r="M28" s="301">
        <f t="shared" si="13"/>
        <v>100</v>
      </c>
      <c r="N28" s="301">
        <f t="shared" si="13"/>
        <v>100</v>
      </c>
      <c r="O28" s="301">
        <f t="shared" si="13"/>
        <v>100</v>
      </c>
      <c r="P28" s="301">
        <f t="shared" si="13"/>
        <v>100</v>
      </c>
      <c r="Q28" s="301">
        <f t="shared" si="13"/>
        <v>100</v>
      </c>
      <c r="R28" s="301">
        <f t="shared" ref="R28" si="14">R13/R$13*100</f>
        <v>100</v>
      </c>
      <c r="S28" s="148" t="s">
        <v>20</v>
      </c>
    </row>
    <row r="29" spans="2:19" ht="24.95" customHeight="1">
      <c r="B29" s="450" t="s">
        <v>407</v>
      </c>
      <c r="C29" s="450"/>
      <c r="D29" s="34"/>
      <c r="E29" s="34"/>
      <c r="F29" s="34"/>
      <c r="G29" s="34"/>
      <c r="H29" s="34"/>
      <c r="I29" s="34"/>
      <c r="J29" s="34"/>
      <c r="K29" s="34"/>
      <c r="L29" s="34"/>
      <c r="M29" s="34"/>
      <c r="N29" s="34"/>
      <c r="O29" s="34"/>
      <c r="P29" s="34"/>
      <c r="Q29" s="34"/>
      <c r="R29" s="34"/>
      <c r="S29" s="191" t="s">
        <v>406</v>
      </c>
    </row>
    <row r="30" spans="2:19" ht="24.95" customHeight="1">
      <c r="B30" s="448" t="s">
        <v>196</v>
      </c>
      <c r="C30" s="448"/>
      <c r="D30" s="11"/>
      <c r="E30" s="11"/>
      <c r="F30" s="12"/>
      <c r="G30" s="12"/>
      <c r="N30" s="171"/>
      <c r="O30" s="171"/>
      <c r="P30" s="171"/>
      <c r="Q30" s="171"/>
      <c r="R30" s="171"/>
      <c r="S30" s="191" t="s">
        <v>327</v>
      </c>
    </row>
    <row r="31" spans="2:19" ht="24.95" customHeight="1">
      <c r="B31" s="88" t="s">
        <v>197</v>
      </c>
      <c r="C31" s="88"/>
      <c r="D31" s="85"/>
      <c r="E31" s="85"/>
      <c r="F31" s="86"/>
      <c r="G31" s="87"/>
      <c r="H31" s="8"/>
      <c r="I31" s="8"/>
      <c r="J31" s="8"/>
      <c r="K31" s="108"/>
      <c r="L31" s="108"/>
      <c r="M31" s="108"/>
      <c r="N31" s="108"/>
      <c r="O31" s="108"/>
      <c r="P31" s="108"/>
      <c r="Q31" s="108"/>
      <c r="R31" s="108"/>
      <c r="S31" s="88" t="s">
        <v>180</v>
      </c>
    </row>
    <row r="32" spans="2:19" ht="24.95" customHeight="1">
      <c r="B32" s="30"/>
      <c r="C32" s="29"/>
      <c r="D32" s="37"/>
      <c r="E32" s="37"/>
      <c r="F32" s="37"/>
      <c r="G32" s="37"/>
      <c r="H32" s="37"/>
      <c r="I32" s="37"/>
      <c r="J32" s="37"/>
      <c r="K32" s="37"/>
      <c r="L32" s="37"/>
      <c r="M32" s="37"/>
      <c r="N32" s="37"/>
      <c r="O32" s="37"/>
      <c r="P32" s="37"/>
      <c r="Q32" s="37"/>
      <c r="R32" s="37"/>
      <c r="S32" s="37"/>
    </row>
    <row r="33" spans="2:19" ht="25.15" customHeight="1">
      <c r="B33" s="428" t="s">
        <v>437</v>
      </c>
      <c r="C33" s="428"/>
      <c r="D33" s="428"/>
      <c r="E33" s="428"/>
      <c r="F33" s="428"/>
      <c r="G33" s="428"/>
      <c r="H33" s="428"/>
      <c r="I33" s="428"/>
      <c r="J33" s="428"/>
      <c r="K33" s="428"/>
      <c r="L33" s="428"/>
      <c r="M33" s="428"/>
      <c r="N33" s="428"/>
      <c r="O33" s="428"/>
      <c r="P33" s="428"/>
      <c r="Q33" s="428"/>
      <c r="R33" s="428"/>
      <c r="S33" s="428"/>
    </row>
    <row r="34" spans="2:19" ht="25.15" customHeight="1">
      <c r="B34" s="429" t="s">
        <v>438</v>
      </c>
      <c r="C34" s="429"/>
      <c r="D34" s="429"/>
      <c r="E34" s="429"/>
      <c r="F34" s="429"/>
      <c r="G34" s="429"/>
      <c r="H34" s="429"/>
      <c r="I34" s="429"/>
      <c r="J34" s="429"/>
      <c r="K34" s="429"/>
      <c r="L34" s="429"/>
      <c r="M34" s="429"/>
      <c r="N34" s="429"/>
      <c r="O34" s="429"/>
      <c r="P34" s="429"/>
      <c r="Q34" s="429"/>
      <c r="R34" s="429"/>
      <c r="S34" s="429"/>
    </row>
    <row r="35" spans="2:19" ht="25.15" customHeight="1">
      <c r="B35" s="174"/>
      <c r="C35" s="174"/>
      <c r="D35" s="174"/>
      <c r="E35" s="174"/>
      <c r="F35" s="174"/>
      <c r="G35" s="174"/>
      <c r="H35" s="174"/>
      <c r="I35" s="174"/>
      <c r="J35" s="174"/>
      <c r="K35" s="174"/>
      <c r="L35" s="174"/>
      <c r="M35" s="174"/>
      <c r="N35" s="174"/>
      <c r="O35" s="174"/>
      <c r="P35" s="174"/>
      <c r="Q35" s="174"/>
      <c r="R35" s="174"/>
      <c r="S35" s="149" t="s">
        <v>208</v>
      </c>
    </row>
    <row r="36" spans="2:19" ht="25.15" customHeight="1">
      <c r="B36" s="200" t="s">
        <v>64</v>
      </c>
      <c r="C36" s="201">
        <v>2010</v>
      </c>
      <c r="D36" s="201">
        <v>2011</v>
      </c>
      <c r="E36" s="201">
        <v>2012</v>
      </c>
      <c r="F36" s="201">
        <v>2013</v>
      </c>
      <c r="G36" s="201">
        <v>2014</v>
      </c>
      <c r="H36" s="201">
        <v>2015</v>
      </c>
      <c r="I36" s="201">
        <v>2016</v>
      </c>
      <c r="J36" s="55">
        <v>2017</v>
      </c>
      <c r="K36" s="55">
        <v>2018</v>
      </c>
      <c r="L36" s="55">
        <v>2019</v>
      </c>
      <c r="M36" s="55">
        <v>2020</v>
      </c>
      <c r="N36" s="55">
        <v>2021</v>
      </c>
      <c r="O36" s="55">
        <v>2022</v>
      </c>
      <c r="P36" s="55">
        <v>2023</v>
      </c>
      <c r="Q36" s="55" t="s">
        <v>368</v>
      </c>
      <c r="R36" s="55" t="s">
        <v>404</v>
      </c>
      <c r="S36" s="202" t="s">
        <v>65</v>
      </c>
    </row>
    <row r="37" spans="2:19" ht="25.15" customHeight="1">
      <c r="B37" s="49" t="s">
        <v>102</v>
      </c>
      <c r="C37" s="205"/>
      <c r="D37" s="204">
        <f>(D7/C7-1)*100</f>
        <v>6.421742050692103</v>
      </c>
      <c r="E37" s="204">
        <f t="shared" ref="E37:P37" si="15">(E7/D7-1)*100</f>
        <v>2.8052952380192231</v>
      </c>
      <c r="F37" s="204">
        <f t="shared" si="15"/>
        <v>4.1574369059115268</v>
      </c>
      <c r="G37" s="204">
        <f t="shared" si="15"/>
        <v>9.2226864339820089</v>
      </c>
      <c r="H37" s="204">
        <f t="shared" si="15"/>
        <v>1.1991996792080295</v>
      </c>
      <c r="I37" s="204">
        <f t="shared" si="15"/>
        <v>3.0247505397111629</v>
      </c>
      <c r="J37" s="204">
        <f t="shared" si="15"/>
        <v>4.5221956777238059</v>
      </c>
      <c r="K37" s="204">
        <f t="shared" si="15"/>
        <v>1.8012156886497266</v>
      </c>
      <c r="L37" s="204">
        <f t="shared" si="15"/>
        <v>5.8769774159789012</v>
      </c>
      <c r="M37" s="204">
        <f t="shared" si="15"/>
        <v>-24.481569397306945</v>
      </c>
      <c r="N37" s="204">
        <f t="shared" si="15"/>
        <v>4.9551724867478608</v>
      </c>
      <c r="O37" s="204">
        <f t="shared" si="15"/>
        <v>4.5995638973588937</v>
      </c>
      <c r="P37" s="204">
        <f t="shared" si="15"/>
        <v>31.384512074460382</v>
      </c>
      <c r="Q37" s="204">
        <f>(Q7/P7-1)*100</f>
        <v>7.4853362113387778</v>
      </c>
      <c r="R37" s="204">
        <f>(R7/Q7-1)*100</f>
        <v>7.5642011751095195</v>
      </c>
      <c r="S37" s="36" t="s">
        <v>101</v>
      </c>
    </row>
    <row r="38" spans="2:19" ht="25.15" customHeight="1">
      <c r="B38" s="194" t="s">
        <v>187</v>
      </c>
      <c r="C38" s="206"/>
      <c r="D38" s="293">
        <f t="shared" ref="D38:R38" si="16">(D8/C8-1)*100</f>
        <v>3.7625733908754011</v>
      </c>
      <c r="E38" s="293">
        <f t="shared" si="16"/>
        <v>2.6162227243514469</v>
      </c>
      <c r="F38" s="293">
        <f t="shared" si="16"/>
        <v>3.686711867043968</v>
      </c>
      <c r="G38" s="293">
        <f t="shared" si="16"/>
        <v>10.801124983688526</v>
      </c>
      <c r="H38" s="293">
        <f t="shared" si="16"/>
        <v>0.92824429219950932</v>
      </c>
      <c r="I38" s="293">
        <f t="shared" si="16"/>
        <v>3.1811874637031279</v>
      </c>
      <c r="J38" s="293">
        <f t="shared" si="16"/>
        <v>1.6717754344995894</v>
      </c>
      <c r="K38" s="293">
        <f t="shared" si="16"/>
        <v>2.2120541718664732</v>
      </c>
      <c r="L38" s="293">
        <f t="shared" si="16"/>
        <v>-1.144975058991482</v>
      </c>
      <c r="M38" s="293">
        <f t="shared" si="16"/>
        <v>-30.156246348676053</v>
      </c>
      <c r="N38" s="293">
        <f t="shared" si="16"/>
        <v>2.4648668713022737</v>
      </c>
      <c r="O38" s="293">
        <f t="shared" si="16"/>
        <v>6.3637659353435794</v>
      </c>
      <c r="P38" s="293">
        <f t="shared" si="16"/>
        <v>43.40395756602102</v>
      </c>
      <c r="Q38" s="293">
        <f t="shared" si="16"/>
        <v>7.5774228442600844</v>
      </c>
      <c r="R38" s="293">
        <f t="shared" si="16"/>
        <v>7.5243172252117185</v>
      </c>
      <c r="S38" s="195" t="s">
        <v>199</v>
      </c>
    </row>
    <row r="39" spans="2:19" ht="25.15" customHeight="1">
      <c r="B39" s="194" t="s">
        <v>198</v>
      </c>
      <c r="C39" s="206"/>
      <c r="D39" s="293">
        <f t="shared" ref="D39:R39" si="17">(D9/C9-1)*100</f>
        <v>26.822855496775123</v>
      </c>
      <c r="E39" s="293">
        <f t="shared" si="17"/>
        <v>3.9921008518220447</v>
      </c>
      <c r="F39" s="293">
        <f t="shared" si="17"/>
        <v>7.0730786952851066</v>
      </c>
      <c r="G39" s="293">
        <f t="shared" si="17"/>
        <v>-0.24485811522745315</v>
      </c>
      <c r="H39" s="293">
        <f t="shared" si="17"/>
        <v>3.0043623638310146</v>
      </c>
      <c r="I39" s="293">
        <f t="shared" si="17"/>
        <v>2.0035408524081699</v>
      </c>
      <c r="J39" s="293">
        <f t="shared" si="17"/>
        <v>23.344371487189242</v>
      </c>
      <c r="K39" s="293">
        <f t="shared" si="17"/>
        <v>-0.43499706637776248</v>
      </c>
      <c r="L39" s="293">
        <f t="shared" si="17"/>
        <v>45.113932244576937</v>
      </c>
      <c r="M39" s="293">
        <f t="shared" si="17"/>
        <v>-2.8808512019468213</v>
      </c>
      <c r="N39" s="293">
        <f t="shared" si="17"/>
        <v>11.772315429994308</v>
      </c>
      <c r="O39" s="293">
        <f t="shared" si="17"/>
        <v>0.17226539505845739</v>
      </c>
      <c r="P39" s="293">
        <f t="shared" si="17"/>
        <v>-0.64284689524918281</v>
      </c>
      <c r="Q39" s="293">
        <f t="shared" si="17"/>
        <v>7.1311796546117856</v>
      </c>
      <c r="R39" s="293">
        <f t="shared" si="17"/>
        <v>7.7182300360910894</v>
      </c>
      <c r="S39" s="195" t="s">
        <v>200</v>
      </c>
    </row>
    <row r="40" spans="2:19" ht="25.15" customHeight="1">
      <c r="B40" s="49" t="s">
        <v>162</v>
      </c>
      <c r="C40" s="205"/>
      <c r="D40" s="204">
        <f t="shared" ref="D40:R40" si="18">(D10/C10-1)*100</f>
        <v>8.49777710221462</v>
      </c>
      <c r="E40" s="204">
        <f t="shared" si="18"/>
        <v>-12.448907658585428</v>
      </c>
      <c r="F40" s="204">
        <f t="shared" si="18"/>
        <v>6.7293340472409646</v>
      </c>
      <c r="G40" s="204">
        <f t="shared" si="18"/>
        <v>10.313735328153829</v>
      </c>
      <c r="H40" s="204">
        <f t="shared" si="18"/>
        <v>-16.035749225916451</v>
      </c>
      <c r="I40" s="204">
        <f t="shared" si="18"/>
        <v>6.947187354142681E-2</v>
      </c>
      <c r="J40" s="204">
        <f t="shared" si="18"/>
        <v>-5.7692736028541187</v>
      </c>
      <c r="K40" s="204">
        <f t="shared" si="18"/>
        <v>3.2344258955700367</v>
      </c>
      <c r="L40" s="204">
        <f t="shared" si="18"/>
        <v>1.6238731261931649</v>
      </c>
      <c r="M40" s="204">
        <f t="shared" si="18"/>
        <v>-32.114936252748493</v>
      </c>
      <c r="N40" s="204">
        <f t="shared" si="18"/>
        <v>16.009984390649112</v>
      </c>
      <c r="O40" s="204">
        <f t="shared" si="18"/>
        <v>30.091293075381852</v>
      </c>
      <c r="P40" s="204">
        <f t="shared" si="18"/>
        <v>18.579041298636344</v>
      </c>
      <c r="Q40" s="204">
        <f t="shared" si="18"/>
        <v>31.295889620631634</v>
      </c>
      <c r="R40" s="204">
        <f t="shared" si="18"/>
        <v>19.033390157526362</v>
      </c>
      <c r="S40" s="151" t="s">
        <v>310</v>
      </c>
    </row>
    <row r="41" spans="2:19" ht="25.15" customHeight="1">
      <c r="B41" s="49" t="s">
        <v>15</v>
      </c>
      <c r="C41" s="205"/>
      <c r="D41" s="204">
        <f t="shared" ref="D41:R41" si="19">(D11/C11-1)*100</f>
        <v>16.258687644092529</v>
      </c>
      <c r="E41" s="204">
        <f t="shared" si="19"/>
        <v>17.849446647982646</v>
      </c>
      <c r="F41" s="204">
        <f t="shared" si="19"/>
        <v>5.826895309307667</v>
      </c>
      <c r="G41" s="204">
        <f t="shared" si="19"/>
        <v>3.2176468506310618</v>
      </c>
      <c r="H41" s="204">
        <f t="shared" si="19"/>
        <v>2.7954182865951749</v>
      </c>
      <c r="I41" s="204">
        <f t="shared" si="19"/>
        <v>10.212890022195896</v>
      </c>
      <c r="J41" s="204">
        <f t="shared" si="19"/>
        <v>-0.87632243638445795</v>
      </c>
      <c r="K41" s="204">
        <f t="shared" si="19"/>
        <v>-2.6543336242872972</v>
      </c>
      <c r="L41" s="204">
        <f t="shared" si="19"/>
        <v>0.96212562458886097</v>
      </c>
      <c r="M41" s="204">
        <f t="shared" si="19"/>
        <v>4.919829461496783</v>
      </c>
      <c r="N41" s="204">
        <f t="shared" si="19"/>
        <v>5.6823060312233942</v>
      </c>
      <c r="O41" s="204">
        <f t="shared" si="19"/>
        <v>15.688809346879996</v>
      </c>
      <c r="P41" s="204">
        <f t="shared" si="19"/>
        <v>1.8567793828200951</v>
      </c>
      <c r="Q41" s="204">
        <f t="shared" si="19"/>
        <v>13.449966590319784</v>
      </c>
      <c r="R41" s="204">
        <f t="shared" si="19"/>
        <v>6.5363966375343807</v>
      </c>
      <c r="S41" s="36" t="s">
        <v>103</v>
      </c>
    </row>
    <row r="42" spans="2:19" ht="25.15" customHeight="1">
      <c r="B42" s="49" t="s">
        <v>41</v>
      </c>
      <c r="C42" s="205"/>
      <c r="D42" s="204">
        <f t="shared" ref="D42:R42" si="20">(D12/C12-1)*100</f>
        <v>18.060676258308426</v>
      </c>
      <c r="E42" s="204">
        <f t="shared" si="20"/>
        <v>10.691458192204649</v>
      </c>
      <c r="F42" s="204">
        <f t="shared" si="20"/>
        <v>6.0450161221338838</v>
      </c>
      <c r="G42" s="204">
        <f t="shared" si="20"/>
        <v>8.1493881286990764</v>
      </c>
      <c r="H42" s="204">
        <f t="shared" si="20"/>
        <v>-9.9363781798738842</v>
      </c>
      <c r="I42" s="204">
        <f t="shared" si="20"/>
        <v>7.6184076590649852</v>
      </c>
      <c r="J42" s="204">
        <f t="shared" si="20"/>
        <v>2.1389136796602592</v>
      </c>
      <c r="K42" s="204">
        <f t="shared" si="20"/>
        <v>-3.1695806295946816</v>
      </c>
      <c r="L42" s="204">
        <f t="shared" si="20"/>
        <v>4.8354574986834375</v>
      </c>
      <c r="M42" s="204">
        <f t="shared" si="20"/>
        <v>-11.75293684956964</v>
      </c>
      <c r="N42" s="204">
        <f t="shared" si="20"/>
        <v>9.0027211969868404</v>
      </c>
      <c r="O42" s="204">
        <f t="shared" si="20"/>
        <v>22.413641431779663</v>
      </c>
      <c r="P42" s="204">
        <f t="shared" si="20"/>
        <v>20.642042854566277</v>
      </c>
      <c r="Q42" s="204">
        <f t="shared" si="20"/>
        <v>21.010822950958197</v>
      </c>
      <c r="R42" s="204">
        <f t="shared" si="20"/>
        <v>10.679001713640289</v>
      </c>
      <c r="S42" s="36" t="s">
        <v>42</v>
      </c>
    </row>
    <row r="43" spans="2:19" ht="25.15" customHeight="1" thickBot="1">
      <c r="B43" s="146" t="s">
        <v>16</v>
      </c>
      <c r="C43" s="207"/>
      <c r="D43" s="301">
        <f t="shared" ref="D43:R43" si="21">(D13/C13-1)*100</f>
        <v>6.7365116789747992</v>
      </c>
      <c r="E43" s="301">
        <f t="shared" si="21"/>
        <v>4.6832564291880763</v>
      </c>
      <c r="F43" s="301">
        <f t="shared" si="21"/>
        <v>4.9184505919087407</v>
      </c>
      <c r="G43" s="301">
        <f t="shared" si="21"/>
        <v>4.6329178587963371</v>
      </c>
      <c r="H43" s="301">
        <f t="shared" si="21"/>
        <v>7.0876662265763279</v>
      </c>
      <c r="I43" s="301">
        <f t="shared" si="21"/>
        <v>5.6579014719659204</v>
      </c>
      <c r="J43" s="301">
        <f t="shared" si="21"/>
        <v>-1.0613711447249874</v>
      </c>
      <c r="K43" s="301">
        <f t="shared" si="21"/>
        <v>1.5372063402149028</v>
      </c>
      <c r="L43" s="301">
        <f t="shared" si="21"/>
        <v>1.2712912053628234</v>
      </c>
      <c r="M43" s="301">
        <f t="shared" si="21"/>
        <v>-8.6934336377660912</v>
      </c>
      <c r="N43" s="301">
        <f t="shared" si="21"/>
        <v>4.5528014010633111</v>
      </c>
      <c r="O43" s="301">
        <f t="shared" si="21"/>
        <v>7.5145241425458753</v>
      </c>
      <c r="P43" s="301">
        <f t="shared" si="21"/>
        <v>4.3011364849939948</v>
      </c>
      <c r="Q43" s="301">
        <f t="shared" si="21"/>
        <v>6.5610640859643299</v>
      </c>
      <c r="R43" s="301">
        <f t="shared" si="21"/>
        <v>6.2342999786081821</v>
      </c>
      <c r="S43" s="148" t="s">
        <v>20</v>
      </c>
    </row>
    <row r="44" spans="2:19" ht="24.95" customHeight="1">
      <c r="B44" s="450" t="s">
        <v>407</v>
      </c>
      <c r="C44" s="450"/>
      <c r="D44" s="34"/>
      <c r="E44" s="34"/>
      <c r="F44" s="34"/>
      <c r="G44" s="34"/>
      <c r="H44" s="34"/>
      <c r="I44" s="34"/>
      <c r="J44" s="34"/>
      <c r="K44" s="34"/>
      <c r="L44" s="34"/>
      <c r="M44" s="34"/>
      <c r="N44" s="34"/>
      <c r="O44" s="34"/>
      <c r="P44" s="34"/>
      <c r="Q44" s="34"/>
      <c r="R44" s="34"/>
      <c r="S44" s="191" t="s">
        <v>406</v>
      </c>
    </row>
    <row r="45" spans="2:19" ht="24.95" customHeight="1">
      <c r="B45" s="448" t="s">
        <v>196</v>
      </c>
      <c r="C45" s="448"/>
      <c r="D45" s="11"/>
      <c r="E45" s="11"/>
      <c r="F45" s="12"/>
      <c r="G45" s="12"/>
      <c r="N45" s="171"/>
      <c r="O45" s="171"/>
      <c r="P45" s="171"/>
      <c r="Q45" s="171"/>
      <c r="R45" s="171"/>
      <c r="S45" s="191" t="s">
        <v>327</v>
      </c>
    </row>
    <row r="46" spans="2:19" ht="24.95" customHeight="1">
      <c r="B46" s="83" t="s">
        <v>182</v>
      </c>
      <c r="C46" s="84"/>
      <c r="D46" s="85"/>
      <c r="E46" s="85"/>
      <c r="F46" s="86"/>
      <c r="G46" s="87"/>
      <c r="H46" s="1"/>
      <c r="I46" s="8"/>
      <c r="J46" s="1"/>
      <c r="K46" s="1"/>
      <c r="L46" s="1"/>
      <c r="M46" s="1"/>
      <c r="N46" s="1"/>
      <c r="O46" s="1"/>
      <c r="P46" s="1"/>
      <c r="Q46" s="1"/>
      <c r="R46" s="1"/>
      <c r="S46" s="150" t="s">
        <v>180</v>
      </c>
    </row>
    <row r="47" spans="2:19" ht="24.95" customHeight="1">
      <c r="B47" s="30"/>
      <c r="C47" s="29"/>
      <c r="D47" s="37"/>
      <c r="E47" s="37"/>
      <c r="F47" s="37"/>
      <c r="G47" s="37"/>
      <c r="H47" s="37"/>
      <c r="I47" s="37"/>
      <c r="J47" s="37"/>
      <c r="K47" s="37"/>
      <c r="L47" s="37"/>
      <c r="M47" s="37"/>
      <c r="N47" s="37"/>
      <c r="O47" s="37"/>
      <c r="P47" s="37"/>
      <c r="Q47" s="37"/>
      <c r="R47" s="37"/>
      <c r="S47" s="37"/>
    </row>
    <row r="48" spans="2:19" ht="25.15" customHeight="1">
      <c r="B48" s="428" t="s">
        <v>439</v>
      </c>
      <c r="C48" s="428"/>
      <c r="D48" s="428"/>
      <c r="E48" s="428"/>
      <c r="F48" s="428"/>
      <c r="G48" s="428"/>
      <c r="H48" s="428"/>
      <c r="I48" s="428"/>
      <c r="J48" s="428"/>
      <c r="K48" s="428"/>
      <c r="L48" s="428"/>
      <c r="M48" s="428"/>
      <c r="N48" s="428"/>
      <c r="O48" s="428"/>
      <c r="P48" s="428"/>
      <c r="Q48" s="428"/>
      <c r="R48" s="428"/>
      <c r="S48" s="428"/>
    </row>
    <row r="49" spans="2:19" ht="25.15" customHeight="1">
      <c r="B49" s="429" t="s">
        <v>440</v>
      </c>
      <c r="C49" s="429"/>
      <c r="D49" s="429"/>
      <c r="E49" s="429"/>
      <c r="F49" s="429"/>
      <c r="G49" s="429"/>
      <c r="H49" s="429"/>
      <c r="I49" s="429"/>
      <c r="J49" s="429"/>
      <c r="K49" s="429"/>
      <c r="L49" s="429"/>
      <c r="M49" s="429"/>
      <c r="N49" s="429"/>
      <c r="O49" s="429"/>
      <c r="P49" s="429"/>
      <c r="Q49" s="429"/>
      <c r="R49" s="429"/>
      <c r="S49" s="429"/>
    </row>
    <row r="50" spans="2:19" ht="25.15" customHeight="1">
      <c r="B50" s="174"/>
      <c r="C50" s="174"/>
      <c r="D50" s="174"/>
      <c r="E50" s="174"/>
      <c r="F50" s="174"/>
      <c r="G50" s="174"/>
      <c r="H50" s="174"/>
      <c r="I50" s="174"/>
      <c r="J50" s="174"/>
      <c r="K50" s="174"/>
      <c r="L50" s="174"/>
      <c r="M50" s="174"/>
      <c r="N50" s="174"/>
      <c r="O50" s="174"/>
      <c r="P50" s="174"/>
      <c r="Q50" s="174"/>
      <c r="R50" s="174"/>
      <c r="S50" s="203" t="s">
        <v>209</v>
      </c>
    </row>
    <row r="51" spans="2:19" ht="25.15" customHeight="1">
      <c r="B51" s="200" t="s">
        <v>64</v>
      </c>
      <c r="C51" s="201">
        <v>2010</v>
      </c>
      <c r="D51" s="201">
        <v>2011</v>
      </c>
      <c r="E51" s="201">
        <v>2012</v>
      </c>
      <c r="F51" s="201">
        <v>2013</v>
      </c>
      <c r="G51" s="201">
        <v>2014</v>
      </c>
      <c r="H51" s="201">
        <v>2015</v>
      </c>
      <c r="I51" s="201">
        <v>2016</v>
      </c>
      <c r="J51" s="55">
        <v>2017</v>
      </c>
      <c r="K51" s="55">
        <v>2018</v>
      </c>
      <c r="L51" s="55">
        <v>2019</v>
      </c>
      <c r="M51" s="55">
        <v>2020</v>
      </c>
      <c r="N51" s="55">
        <v>2021</v>
      </c>
      <c r="O51" s="55">
        <v>2022</v>
      </c>
      <c r="P51" s="55">
        <v>2023</v>
      </c>
      <c r="Q51" s="55" t="s">
        <v>368</v>
      </c>
      <c r="R51" s="55" t="s">
        <v>404</v>
      </c>
      <c r="S51" s="202" t="s">
        <v>65</v>
      </c>
    </row>
    <row r="52" spans="2:19" ht="25.15" customHeight="1">
      <c r="B52" s="49" t="s">
        <v>102</v>
      </c>
      <c r="C52" s="94">
        <f>C7/3.6725</f>
        <v>183396.54093481426</v>
      </c>
      <c r="D52" s="94">
        <f t="shared" ref="D52:P52" si="22">D7/3.6725</f>
        <v>195173.79372353997</v>
      </c>
      <c r="E52" s="94">
        <f t="shared" si="22"/>
        <v>200648.99486472787</v>
      </c>
      <c r="F52" s="94">
        <f t="shared" si="22"/>
        <v>208990.85022857459</v>
      </c>
      <c r="G52" s="94">
        <f t="shared" si="22"/>
        <v>228265.42102086899</v>
      </c>
      <c r="H52" s="94">
        <f t="shared" si="22"/>
        <v>231002.7792174941</v>
      </c>
      <c r="I52" s="94">
        <f t="shared" si="22"/>
        <v>237990.03702862302</v>
      </c>
      <c r="J52" s="94">
        <f t="shared" si="22"/>
        <v>248752.41219654473</v>
      </c>
      <c r="K52" s="94">
        <f t="shared" si="22"/>
        <v>253232.97967092352</v>
      </c>
      <c r="L52" s="94">
        <f t="shared" si="22"/>
        <v>268115.42469599412</v>
      </c>
      <c r="M52" s="94">
        <f t="shared" si="22"/>
        <v>202476.56093416008</v>
      </c>
      <c r="N52" s="94">
        <f t="shared" si="22"/>
        <v>212509.62377368283</v>
      </c>
      <c r="O52" s="94">
        <f t="shared" si="22"/>
        <v>222284.13970719036</v>
      </c>
      <c r="P52" s="94">
        <f t="shared" si="22"/>
        <v>292046.93237320386</v>
      </c>
      <c r="Q52" s="94">
        <f>Q7/3.6725</f>
        <v>313907.62715623941</v>
      </c>
      <c r="R52" s="94">
        <f>R7/3.6725</f>
        <v>337652.23157835007</v>
      </c>
      <c r="S52" s="36" t="s">
        <v>101</v>
      </c>
    </row>
    <row r="53" spans="2:19" ht="25.15" customHeight="1">
      <c r="B53" s="194" t="s">
        <v>187</v>
      </c>
      <c r="C53" s="295">
        <f t="shared" ref="C53:Q53" si="23">C8/3.6725</f>
        <v>162248.38967920246</v>
      </c>
      <c r="D53" s="295">
        <f t="shared" si="23"/>
        <v>168353.10441639597</v>
      </c>
      <c r="E53" s="295">
        <f t="shared" si="23"/>
        <v>172757.59659128884</v>
      </c>
      <c r="F53" s="295">
        <f t="shared" si="23"/>
        <v>179126.67140603982</v>
      </c>
      <c r="G53" s="295">
        <f t="shared" si="23"/>
        <v>198474.36706372723</v>
      </c>
      <c r="H53" s="295">
        <f t="shared" si="23"/>
        <v>200316.69404747541</v>
      </c>
      <c r="I53" s="295">
        <f t="shared" si="23"/>
        <v>206689.14360621825</v>
      </c>
      <c r="J53" s="295">
        <f t="shared" si="23"/>
        <v>210144.52193480456</v>
      </c>
      <c r="K53" s="295">
        <f t="shared" si="23"/>
        <v>214793.03259921228</v>
      </c>
      <c r="L53" s="295">
        <f t="shared" si="23"/>
        <v>212333.70594749984</v>
      </c>
      <c r="M53" s="295">
        <f t="shared" si="23"/>
        <v>148301.83050069839</v>
      </c>
      <c r="N53" s="295">
        <f t="shared" si="23"/>
        <v>151957.27319024494</v>
      </c>
      <c r="O53" s="295">
        <f t="shared" si="23"/>
        <v>161627.47837780273</v>
      </c>
      <c r="P53" s="295">
        <f t="shared" si="23"/>
        <v>231780.200507934</v>
      </c>
      <c r="Q53" s="295">
        <f t="shared" si="23"/>
        <v>249343.16636969402</v>
      </c>
      <c r="R53" s="295">
        <f t="shared" ref="R53" si="24">R8/3.6725</f>
        <v>268104.53718673723</v>
      </c>
      <c r="S53" s="195" t="s">
        <v>199</v>
      </c>
    </row>
    <row r="54" spans="2:19" ht="25.15" customHeight="1">
      <c r="B54" s="194" t="s">
        <v>198</v>
      </c>
      <c r="C54" s="295">
        <f t="shared" ref="C54:Q54" si="25">C9/3.6725</f>
        <v>21148.1512556118</v>
      </c>
      <c r="D54" s="295">
        <f t="shared" si="25"/>
        <v>26820.689307143984</v>
      </c>
      <c r="E54" s="295">
        <f t="shared" si="25"/>
        <v>27891.398273439027</v>
      </c>
      <c r="F54" s="295">
        <f t="shared" si="25"/>
        <v>29864.178822534763</v>
      </c>
      <c r="G54" s="295">
        <f t="shared" si="25"/>
        <v>29791.053957141747</v>
      </c>
      <c r="H54" s="295">
        <f t="shared" si="25"/>
        <v>30686.085170018701</v>
      </c>
      <c r="I54" s="295">
        <f t="shared" si="25"/>
        <v>31300.893422404792</v>
      </c>
      <c r="J54" s="295">
        <f t="shared" si="25"/>
        <v>38607.890261740147</v>
      </c>
      <c r="K54" s="295">
        <f t="shared" si="25"/>
        <v>38439.947071711227</v>
      </c>
      <c r="L54" s="295">
        <f t="shared" si="25"/>
        <v>55781.71874849427</v>
      </c>
      <c r="M54" s="295">
        <f t="shared" si="25"/>
        <v>54174.730433461678</v>
      </c>
      <c r="N54" s="295">
        <f t="shared" si="25"/>
        <v>60552.350583437903</v>
      </c>
      <c r="O54" s="295">
        <f t="shared" si="25"/>
        <v>60656.661329387643</v>
      </c>
      <c r="P54" s="295">
        <f t="shared" si="25"/>
        <v>60266.73186526986</v>
      </c>
      <c r="Q54" s="295">
        <f t="shared" si="25"/>
        <v>64564.460786545416</v>
      </c>
      <c r="R54" s="295">
        <f t="shared" ref="R54" si="26">R9/3.6725</f>
        <v>69547.694391612822</v>
      </c>
      <c r="S54" s="195" t="s">
        <v>200</v>
      </c>
    </row>
    <row r="55" spans="2:19" ht="25.15" customHeight="1">
      <c r="B55" s="49" t="s">
        <v>162</v>
      </c>
      <c r="C55" s="94">
        <f t="shared" ref="C55:Q55" si="27">C10/3.6725</f>
        <v>96294.253485307825</v>
      </c>
      <c r="D55" s="94">
        <f t="shared" si="27"/>
        <v>104477.12450873082</v>
      </c>
      <c r="E55" s="94">
        <f t="shared" si="27"/>
        <v>91470.86375429359</v>
      </c>
      <c r="F55" s="94">
        <f t="shared" si="27"/>
        <v>97626.243732216666</v>
      </c>
      <c r="G55" s="94">
        <f t="shared" si="27"/>
        <v>107695.15612157587</v>
      </c>
      <c r="H55" s="94">
        <f t="shared" si="27"/>
        <v>90425.430957460761</v>
      </c>
      <c r="I55" s="94">
        <f t="shared" si="27"/>
        <v>90488.251198504819</v>
      </c>
      <c r="J55" s="94">
        <f t="shared" si="27"/>
        <v>85267.736408425146</v>
      </c>
      <c r="K55" s="94">
        <f t="shared" si="27"/>
        <v>88025.658155385652</v>
      </c>
      <c r="L55" s="94">
        <f t="shared" si="27"/>
        <v>89455.083162325624</v>
      </c>
      <c r="M55" s="94">
        <f t="shared" si="27"/>
        <v>60726.640229901604</v>
      </c>
      <c r="N55" s="94">
        <f t="shared" si="27"/>
        <v>70448.965851674497</v>
      </c>
      <c r="O55" s="94">
        <f t="shared" si="27"/>
        <v>91647.970634677549</v>
      </c>
      <c r="P55" s="94">
        <f t="shared" si="27"/>
        <v>108675.28494825642</v>
      </c>
      <c r="Q55" s="94">
        <f t="shared" si="27"/>
        <v>142686.18217056963</v>
      </c>
      <c r="R55" s="94">
        <f t="shared" ref="R55" si="28">R10/3.6725</f>
        <v>169844.19992397298</v>
      </c>
      <c r="S55" s="151" t="s">
        <v>310</v>
      </c>
    </row>
    <row r="56" spans="2:19" ht="25.15" customHeight="1">
      <c r="B56" s="49" t="s">
        <v>15</v>
      </c>
      <c r="C56" s="94">
        <f t="shared" ref="C56:Q56" si="29">C11/3.6725</f>
        <v>238328.11436351261</v>
      </c>
      <c r="D56" s="94">
        <f t="shared" si="29"/>
        <v>277077.13804593176</v>
      </c>
      <c r="E56" s="94">
        <f t="shared" si="29"/>
        <v>326533.87397519761</v>
      </c>
      <c r="F56" s="94">
        <f t="shared" si="29"/>
        <v>345560.66096115898</v>
      </c>
      <c r="G56" s="94">
        <f t="shared" si="29"/>
        <v>356679.58268559555</v>
      </c>
      <c r="H56" s="94">
        <f t="shared" si="29"/>
        <v>366650.2689645401</v>
      </c>
      <c r="I56" s="94">
        <f t="shared" si="29"/>
        <v>404095.85769997397</v>
      </c>
      <c r="J56" s="94">
        <f t="shared" si="29"/>
        <v>400554.67503444891</v>
      </c>
      <c r="K56" s="94">
        <f t="shared" si="29"/>
        <v>389922.6176113548</v>
      </c>
      <c r="L56" s="94">
        <f t="shared" si="29"/>
        <v>393674.1630314613</v>
      </c>
      <c r="M56" s="94">
        <f t="shared" si="29"/>
        <v>413042.26048658404</v>
      </c>
      <c r="N56" s="94">
        <f t="shared" si="29"/>
        <v>436512.58576571464</v>
      </c>
      <c r="O56" s="94">
        <f t="shared" si="29"/>
        <v>504996.21312163369</v>
      </c>
      <c r="P56" s="94">
        <f t="shared" si="29"/>
        <v>514372.87869089836</v>
      </c>
      <c r="Q56" s="94">
        <f t="shared" si="29"/>
        <v>583555.85902449023</v>
      </c>
      <c r="R56" s="94">
        <f t="shared" ref="R56" si="30">R11/3.6725</f>
        <v>621699.38457190187</v>
      </c>
      <c r="S56" s="36" t="s">
        <v>103</v>
      </c>
    </row>
    <row r="57" spans="2:19" ht="25.15" customHeight="1">
      <c r="B57" s="49" t="s">
        <v>41</v>
      </c>
      <c r="C57" s="94">
        <f t="shared" ref="C57:Q57" si="31">C12/3.6725</f>
        <v>210282.56025630428</v>
      </c>
      <c r="D57" s="94">
        <f t="shared" si="31"/>
        <v>248261.01269187775</v>
      </c>
      <c r="E57" s="94">
        <f t="shared" si="31"/>
        <v>274803.73507137375</v>
      </c>
      <c r="F57" s="94">
        <f t="shared" si="31"/>
        <v>291415.66516066442</v>
      </c>
      <c r="G57" s="94">
        <f t="shared" si="31"/>
        <v>315164.25878243701</v>
      </c>
      <c r="H57" s="94">
        <f t="shared" si="31"/>
        <v>283848.34614201769</v>
      </c>
      <c r="I57" s="94">
        <f t="shared" si="31"/>
        <v>305473.07028463046</v>
      </c>
      <c r="J57" s="94">
        <f t="shared" si="31"/>
        <v>312006.87557262665</v>
      </c>
      <c r="K57" s="94">
        <f t="shared" si="31"/>
        <v>302117.56608147314</v>
      </c>
      <c r="L57" s="94">
        <f t="shared" si="31"/>
        <v>316726.33258539962</v>
      </c>
      <c r="M57" s="94">
        <f t="shared" si="31"/>
        <v>279501.68673067965</v>
      </c>
      <c r="N57" s="94">
        <f t="shared" si="31"/>
        <v>304664.44432791829</v>
      </c>
      <c r="O57" s="94">
        <f t="shared" si="31"/>
        <v>372950.84044970188</v>
      </c>
      <c r="P57" s="94">
        <f t="shared" si="31"/>
        <v>449935.51276179444</v>
      </c>
      <c r="Q57" s="94">
        <f t="shared" si="31"/>
        <v>544470.66674166103</v>
      </c>
      <c r="R57" s="94">
        <f t="shared" ref="R57" si="32">R12/3.6725</f>
        <v>602614.69857327163</v>
      </c>
      <c r="S57" s="36" t="s">
        <v>42</v>
      </c>
    </row>
    <row r="58" spans="2:19" ht="25.15" customHeight="1" thickBot="1">
      <c r="B58" s="146" t="s">
        <v>16</v>
      </c>
      <c r="C58" s="294">
        <f t="shared" ref="C58:Q58" si="33">C13/3.6725</f>
        <v>307736.3485273305</v>
      </c>
      <c r="D58" s="294">
        <f t="shared" si="33"/>
        <v>328467.04358632473</v>
      </c>
      <c r="E58" s="294">
        <f t="shared" si="33"/>
        <v>343849.99752284528</v>
      </c>
      <c r="F58" s="294">
        <f t="shared" si="33"/>
        <v>360762.08976128587</v>
      </c>
      <c r="G58" s="294">
        <f t="shared" si="33"/>
        <v>377475.90104560333</v>
      </c>
      <c r="H58" s="294">
        <f t="shared" si="33"/>
        <v>404230.13299747725</v>
      </c>
      <c r="I58" s="294">
        <f t="shared" si="33"/>
        <v>427101.07564247132</v>
      </c>
      <c r="J58" s="294">
        <f t="shared" si="33"/>
        <v>422567.9480667921</v>
      </c>
      <c r="K58" s="294">
        <f t="shared" si="33"/>
        <v>429063.68935619091</v>
      </c>
      <c r="L58" s="294">
        <f t="shared" si="33"/>
        <v>434518.33830438135</v>
      </c>
      <c r="M58" s="294">
        <f t="shared" si="33"/>
        <v>396743.774919966</v>
      </c>
      <c r="N58" s="294">
        <f t="shared" si="33"/>
        <v>414806.73106315365</v>
      </c>
      <c r="O58" s="294">
        <f t="shared" si="33"/>
        <v>445977.48301379971</v>
      </c>
      <c r="P58" s="294">
        <f t="shared" si="33"/>
        <v>465159.58325056412</v>
      </c>
      <c r="Q58" s="294">
        <f t="shared" si="33"/>
        <v>495679.00160963828</v>
      </c>
      <c r="R58" s="294">
        <f t="shared" ref="R58" si="34">R13/3.6725</f>
        <v>526581.11750095326</v>
      </c>
      <c r="S58" s="148" t="s">
        <v>20</v>
      </c>
    </row>
    <row r="59" spans="2:19" ht="24.95" customHeight="1">
      <c r="B59" s="450" t="s">
        <v>407</v>
      </c>
      <c r="C59" s="450"/>
      <c r="D59" s="34"/>
      <c r="E59" s="34"/>
      <c r="F59" s="34"/>
      <c r="G59" s="34"/>
      <c r="H59" s="34"/>
      <c r="I59" s="34"/>
      <c r="J59" s="34"/>
      <c r="K59" s="34"/>
      <c r="L59" s="34"/>
      <c r="M59" s="34"/>
      <c r="N59" s="34"/>
      <c r="O59" s="34"/>
      <c r="P59" s="34"/>
      <c r="Q59" s="34"/>
      <c r="R59" s="34"/>
      <c r="S59" s="191" t="s">
        <v>406</v>
      </c>
    </row>
    <row r="60" spans="2:19" ht="24.95" customHeight="1">
      <c r="B60" s="448" t="s">
        <v>196</v>
      </c>
      <c r="C60" s="448"/>
      <c r="D60" s="11"/>
      <c r="E60" s="11"/>
      <c r="F60" s="12"/>
      <c r="G60" s="12"/>
      <c r="N60" s="171"/>
      <c r="O60" s="171"/>
      <c r="P60" s="171"/>
      <c r="Q60" s="171"/>
      <c r="R60" s="171"/>
      <c r="S60" s="191" t="s">
        <v>327</v>
      </c>
    </row>
    <row r="61" spans="2:19" ht="24.95" customHeight="1">
      <c r="B61" s="88" t="s">
        <v>197</v>
      </c>
      <c r="C61" s="88"/>
      <c r="D61" s="85"/>
      <c r="E61" s="85"/>
      <c r="F61" s="86"/>
      <c r="G61" s="87"/>
      <c r="H61" s="8"/>
      <c r="I61" s="8"/>
      <c r="J61" s="8"/>
      <c r="K61" s="108"/>
      <c r="L61" s="108"/>
      <c r="M61" s="108"/>
      <c r="N61" s="108"/>
      <c r="O61" s="108"/>
      <c r="P61" s="108"/>
      <c r="Q61" s="108"/>
      <c r="R61" s="108"/>
      <c r="S61" s="88" t="s">
        <v>180</v>
      </c>
    </row>
    <row r="62" spans="2:19" ht="24.95" customHeight="1"/>
  </sheetData>
  <mergeCells count="18">
    <mergeCell ref="B59:C59"/>
    <mergeCell ref="B60:C60"/>
    <mergeCell ref="B34:S34"/>
    <mergeCell ref="B48:S48"/>
    <mergeCell ref="B49:S49"/>
    <mergeCell ref="B44:C44"/>
    <mergeCell ref="B45:C45"/>
    <mergeCell ref="B1:S1"/>
    <mergeCell ref="B3:S3"/>
    <mergeCell ref="B4:S4"/>
    <mergeCell ref="B18:S18"/>
    <mergeCell ref="B19:S19"/>
    <mergeCell ref="B2:S2"/>
    <mergeCell ref="B33:S33"/>
    <mergeCell ref="B14:C14"/>
    <mergeCell ref="B15:C15"/>
    <mergeCell ref="B29:C29"/>
    <mergeCell ref="B30:C30"/>
  </mergeCells>
  <conditionalFormatting sqref="T6:T15">
    <cfRule type="containsText" dxfId="18" priority="1" operator="containsText" text="true">
      <formula>NOT(ISERROR(SEARCH("true",T6)))</formula>
    </cfRule>
    <cfRule type="containsText" dxfId="17" priority="2" operator="containsText" text="false">
      <formula>NOT(ISERROR(SEARCH("false",T6)))</formula>
    </cfRule>
  </conditionalFormatting>
  <printOptions horizontalCentered="1" verticalCentered="1"/>
  <pageMargins left="0" right="0" top="0" bottom="0" header="0" footer="0"/>
  <pageSetup scale="48" fitToHeight="0" orientation="landscape" horizontalDpi="300" verticalDpi="300" r:id="rId1"/>
  <headerFooter alignWithMargins="0"/>
  <rowBreaks count="2" manualBreakCount="2">
    <brk id="31" min="1" max="16" man="1"/>
    <brk id="46" min="1" max="1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B1:T245"/>
  <sheetViews>
    <sheetView showGridLines="0" rightToLeft="1" zoomScale="70" zoomScaleNormal="70" zoomScaleSheetLayoutView="70" workbookViewId="0">
      <selection activeCell="A2" sqref="A2"/>
    </sheetView>
  </sheetViews>
  <sheetFormatPr defaultColWidth="9.28515625" defaultRowHeight="25.15" customHeight="1"/>
  <cols>
    <col min="1" max="1" width="9.28515625" style="2"/>
    <col min="2" max="2" width="7" style="2" customWidth="1"/>
    <col min="3" max="3" width="33.7109375" style="2" customWidth="1"/>
    <col min="4" max="19" width="13.7109375" style="2" customWidth="1"/>
    <col min="20" max="20" width="41" style="24" customWidth="1"/>
    <col min="21" max="16384" width="9.28515625" style="2"/>
  </cols>
  <sheetData>
    <row r="1" spans="2:20" ht="47.25" customHeight="1"/>
    <row r="2" spans="2:20" ht="55.5" customHeight="1">
      <c r="B2" s="475" t="s">
        <v>527</v>
      </c>
      <c r="C2" s="475"/>
      <c r="D2" s="475"/>
      <c r="E2" s="475"/>
      <c r="F2" s="475"/>
      <c r="G2" s="475"/>
      <c r="H2" s="475"/>
      <c r="I2" s="475"/>
      <c r="J2" s="475"/>
      <c r="K2" s="475"/>
      <c r="L2" s="475"/>
      <c r="M2" s="475"/>
      <c r="N2" s="475"/>
      <c r="O2" s="475"/>
      <c r="P2" s="475"/>
      <c r="Q2" s="475"/>
      <c r="R2" s="475"/>
      <c r="S2" s="475"/>
      <c r="T2" s="475"/>
    </row>
    <row r="3" spans="2:20" ht="25.15" customHeight="1">
      <c r="B3" s="426" t="s">
        <v>441</v>
      </c>
      <c r="C3" s="426"/>
      <c r="D3" s="426"/>
      <c r="E3" s="426"/>
      <c r="F3" s="426"/>
      <c r="G3" s="426"/>
      <c r="H3" s="426"/>
      <c r="I3" s="426"/>
      <c r="J3" s="426"/>
      <c r="K3" s="426"/>
      <c r="L3" s="426"/>
      <c r="M3" s="426"/>
      <c r="N3" s="426"/>
      <c r="O3" s="426"/>
      <c r="P3" s="426"/>
      <c r="Q3" s="426"/>
      <c r="R3" s="426"/>
      <c r="S3" s="426"/>
      <c r="T3" s="426"/>
    </row>
    <row r="4" spans="2:20" ht="25.15" customHeight="1">
      <c r="B4" s="427" t="s">
        <v>442</v>
      </c>
      <c r="C4" s="427"/>
      <c r="D4" s="427"/>
      <c r="E4" s="427"/>
      <c r="F4" s="427"/>
      <c r="G4" s="427"/>
      <c r="H4" s="427"/>
      <c r="I4" s="427"/>
      <c r="J4" s="427"/>
      <c r="K4" s="427"/>
      <c r="L4" s="427"/>
      <c r="M4" s="427"/>
      <c r="N4" s="427"/>
      <c r="O4" s="427"/>
      <c r="P4" s="427"/>
      <c r="Q4" s="427"/>
      <c r="R4" s="427"/>
      <c r="S4" s="427"/>
      <c r="T4" s="427"/>
    </row>
    <row r="5" spans="2:20" ht="25.15" customHeight="1">
      <c r="B5" s="173"/>
      <c r="C5" s="173"/>
      <c r="D5" s="284"/>
      <c r="E5" s="284"/>
      <c r="F5" s="284"/>
      <c r="G5" s="284"/>
      <c r="H5" s="284"/>
      <c r="I5" s="284"/>
      <c r="J5" s="284"/>
      <c r="K5" s="284"/>
      <c r="L5" s="284"/>
      <c r="M5" s="284"/>
      <c r="N5" s="284"/>
      <c r="O5" s="284"/>
      <c r="P5" s="284"/>
      <c r="Q5" s="284"/>
      <c r="R5" s="284"/>
      <c r="S5" s="284"/>
      <c r="T5" s="149" t="s">
        <v>207</v>
      </c>
    </row>
    <row r="6" spans="2:20" ht="25.15" customHeight="1">
      <c r="B6" s="55" t="s">
        <v>67</v>
      </c>
      <c r="C6" s="177" t="s">
        <v>120</v>
      </c>
      <c r="D6" s="55">
        <v>2010</v>
      </c>
      <c r="E6" s="55">
        <v>2011</v>
      </c>
      <c r="F6" s="55">
        <v>2012</v>
      </c>
      <c r="G6" s="55">
        <v>2013</v>
      </c>
      <c r="H6" s="55">
        <v>2014</v>
      </c>
      <c r="I6" s="55">
        <v>2015</v>
      </c>
      <c r="J6" s="55">
        <v>2016</v>
      </c>
      <c r="K6" s="55">
        <v>2017</v>
      </c>
      <c r="L6" s="55">
        <v>2018</v>
      </c>
      <c r="M6" s="55">
        <v>2019</v>
      </c>
      <c r="N6" s="55">
        <v>2020</v>
      </c>
      <c r="O6" s="55">
        <v>2021</v>
      </c>
      <c r="P6" s="55">
        <v>2022</v>
      </c>
      <c r="Q6" s="55">
        <v>2023</v>
      </c>
      <c r="R6" s="55" t="s">
        <v>368</v>
      </c>
      <c r="S6" s="55" t="s">
        <v>404</v>
      </c>
      <c r="T6" s="55" t="s">
        <v>121</v>
      </c>
    </row>
    <row r="7" spans="2:20" ht="25.15" customHeight="1">
      <c r="B7" s="75"/>
      <c r="C7" s="40" t="s">
        <v>104</v>
      </c>
      <c r="D7" s="111">
        <f>SUM(D8:D16,D18:D19,D21:D23)</f>
        <v>1649415.7229598232</v>
      </c>
      <c r="E7" s="111">
        <f t="shared" ref="E7:S7" si="0">SUM(E8:E16,E18:E19,E21:E23)</f>
        <v>2011021.0404561632</v>
      </c>
      <c r="F7" s="111">
        <f t="shared" si="0"/>
        <v>2112011.3919285601</v>
      </c>
      <c r="G7" s="111">
        <f t="shared" si="0"/>
        <v>2133712.2024579355</v>
      </c>
      <c r="H7" s="111">
        <f t="shared" si="0"/>
        <v>2217191.3766345247</v>
      </c>
      <c r="I7" s="111">
        <f t="shared" si="0"/>
        <v>2054690.6360947045</v>
      </c>
      <c r="J7" s="111">
        <f t="shared" si="0"/>
        <v>2059498.05353624</v>
      </c>
      <c r="K7" s="111">
        <f t="shared" si="0"/>
        <v>2192426.070429618</v>
      </c>
      <c r="L7" s="111">
        <f t="shared" si="0"/>
        <v>2382264.1168056703</v>
      </c>
      <c r="M7" s="111">
        <f t="shared" si="0"/>
        <v>2361009.222978543</v>
      </c>
      <c r="N7" s="111">
        <f t="shared" si="0"/>
        <v>1945039.6545644188</v>
      </c>
      <c r="O7" s="111">
        <f t="shared" si="0"/>
        <v>2342294.1594573813</v>
      </c>
      <c r="P7" s="111">
        <f t="shared" si="0"/>
        <v>2866277.818951006</v>
      </c>
      <c r="Q7" s="111">
        <f t="shared" si="0"/>
        <v>3061904.6622289172</v>
      </c>
      <c r="R7" s="111">
        <f t="shared" si="0"/>
        <v>3400167.6954851006</v>
      </c>
      <c r="S7" s="111">
        <f t="shared" si="0"/>
        <v>3603961.573870616</v>
      </c>
      <c r="T7" s="180" t="s">
        <v>44</v>
      </c>
    </row>
    <row r="8" spans="2:20" ht="25.15" customHeight="1">
      <c r="B8" s="129" t="s">
        <v>68</v>
      </c>
      <c r="C8" s="178" t="s">
        <v>45</v>
      </c>
      <c r="D8" s="259">
        <v>14238.522959823553</v>
      </c>
      <c r="E8" s="259">
        <v>15274.640456163037</v>
      </c>
      <c r="F8" s="259">
        <v>15823.191928560673</v>
      </c>
      <c r="G8" s="259">
        <v>16747.102457935634</v>
      </c>
      <c r="H8" s="259">
        <v>17343.976634524806</v>
      </c>
      <c r="I8" s="259">
        <v>18012.836094704551</v>
      </c>
      <c r="J8" s="259">
        <v>18496.053536240128</v>
      </c>
      <c r="K8" s="259">
        <v>19452.67042961784</v>
      </c>
      <c r="L8" s="259">
        <v>19859.816805670584</v>
      </c>
      <c r="M8" s="259">
        <v>20609.622978543706</v>
      </c>
      <c r="N8" s="259">
        <v>22145.254564418734</v>
      </c>
      <c r="O8" s="259">
        <v>24216.559457381478</v>
      </c>
      <c r="P8" s="259">
        <v>24657.718951005976</v>
      </c>
      <c r="Q8" s="239">
        <v>25652.150866169417</v>
      </c>
      <c r="R8" s="239">
        <v>26789.206077840874</v>
      </c>
      <c r="S8" s="239">
        <v>27570.665752877147</v>
      </c>
      <c r="T8" s="41" t="s">
        <v>127</v>
      </c>
    </row>
    <row r="9" spans="2:20" ht="25.15" customHeight="1">
      <c r="B9" s="129" t="s">
        <v>69</v>
      </c>
      <c r="C9" s="178" t="s">
        <v>46</v>
      </c>
      <c r="D9" s="259">
        <v>343064</v>
      </c>
      <c r="E9" s="259">
        <v>515462</v>
      </c>
      <c r="F9" s="259">
        <v>551923</v>
      </c>
      <c r="G9" s="259">
        <v>549438</v>
      </c>
      <c r="H9" s="259">
        <v>529375</v>
      </c>
      <c r="I9" s="259">
        <v>318177</v>
      </c>
      <c r="J9" s="259">
        <v>282960</v>
      </c>
      <c r="K9" s="259">
        <v>346208</v>
      </c>
      <c r="L9" s="259">
        <v>446661</v>
      </c>
      <c r="M9" s="259">
        <v>385241</v>
      </c>
      <c r="N9" s="259">
        <v>250804</v>
      </c>
      <c r="O9" s="259">
        <v>410879</v>
      </c>
      <c r="P9" s="259">
        <v>612889</v>
      </c>
      <c r="Q9" s="239">
        <v>517505</v>
      </c>
      <c r="R9" s="239">
        <v>508413.46350669424</v>
      </c>
      <c r="S9" s="239">
        <v>477509.2433968712</v>
      </c>
      <c r="T9" s="41" t="s">
        <v>128</v>
      </c>
    </row>
    <row r="10" spans="2:20" ht="25.15" customHeight="1">
      <c r="B10" s="129" t="s">
        <v>70</v>
      </c>
      <c r="C10" s="178" t="s">
        <v>13</v>
      </c>
      <c r="D10" s="259">
        <v>313662</v>
      </c>
      <c r="E10" s="259">
        <v>375590</v>
      </c>
      <c r="F10" s="259">
        <v>396563</v>
      </c>
      <c r="G10" s="259">
        <v>402887</v>
      </c>
      <c r="H10" s="259">
        <v>412801</v>
      </c>
      <c r="I10" s="259">
        <v>392691</v>
      </c>
      <c r="J10" s="259">
        <v>397373</v>
      </c>
      <c r="K10" s="259">
        <v>431577</v>
      </c>
      <c r="L10" s="259">
        <v>477930</v>
      </c>
      <c r="M10" s="259">
        <v>476642</v>
      </c>
      <c r="N10" s="259">
        <v>396679</v>
      </c>
      <c r="O10" s="259">
        <v>492709</v>
      </c>
      <c r="P10" s="259">
        <v>585303</v>
      </c>
      <c r="Q10" s="239">
        <v>667487.26994603849</v>
      </c>
      <c r="R10" s="239">
        <v>746967.31793264882</v>
      </c>
      <c r="S10" s="239">
        <v>777458.52784929588</v>
      </c>
      <c r="T10" s="41" t="s">
        <v>47</v>
      </c>
    </row>
    <row r="11" spans="2:20" ht="25.15" customHeight="1">
      <c r="B11" s="129" t="s">
        <v>71</v>
      </c>
      <c r="C11" s="178" t="s">
        <v>48</v>
      </c>
      <c r="D11" s="259">
        <v>50287.199999999997</v>
      </c>
      <c r="E11" s="259">
        <v>56941.8</v>
      </c>
      <c r="F11" s="259">
        <v>58588.2</v>
      </c>
      <c r="G11" s="259">
        <v>61161.599999999999</v>
      </c>
      <c r="H11" s="259">
        <v>65874.2</v>
      </c>
      <c r="I11" s="259">
        <v>76393</v>
      </c>
      <c r="J11" s="259">
        <v>78365.600000000006</v>
      </c>
      <c r="K11" s="259">
        <v>87110.7</v>
      </c>
      <c r="L11" s="259">
        <v>90692.800000000003</v>
      </c>
      <c r="M11" s="259">
        <v>93078</v>
      </c>
      <c r="N11" s="259">
        <v>95808.1</v>
      </c>
      <c r="O11" s="259">
        <v>110202</v>
      </c>
      <c r="P11" s="259">
        <v>119892</v>
      </c>
      <c r="Q11" s="239">
        <v>132889.04107047716</v>
      </c>
      <c r="R11" s="239">
        <v>140988.37860222528</v>
      </c>
      <c r="S11" s="239">
        <v>145972.70741407957</v>
      </c>
      <c r="T11" s="41" t="s">
        <v>129</v>
      </c>
    </row>
    <row r="12" spans="2:20" ht="25.15" customHeight="1">
      <c r="B12" s="129" t="s">
        <v>72</v>
      </c>
      <c r="C12" s="178" t="s">
        <v>14</v>
      </c>
      <c r="D12" s="259">
        <v>279811</v>
      </c>
      <c r="E12" s="259">
        <v>293844</v>
      </c>
      <c r="F12" s="259">
        <v>282385</v>
      </c>
      <c r="G12" s="259">
        <v>277974</v>
      </c>
      <c r="H12" s="259">
        <v>300489</v>
      </c>
      <c r="I12" s="259">
        <v>312685</v>
      </c>
      <c r="J12" s="259">
        <v>309949</v>
      </c>
      <c r="K12" s="259">
        <v>315791</v>
      </c>
      <c r="L12" s="259">
        <v>332185</v>
      </c>
      <c r="M12" s="259">
        <v>341039</v>
      </c>
      <c r="N12" s="259">
        <v>301806</v>
      </c>
      <c r="O12" s="259">
        <v>309836</v>
      </c>
      <c r="P12" s="259">
        <v>340187</v>
      </c>
      <c r="Q12" s="239">
        <v>384084.03081413277</v>
      </c>
      <c r="R12" s="239">
        <v>459144.58947358758</v>
      </c>
      <c r="S12" s="239">
        <v>504385.61133548839</v>
      </c>
      <c r="T12" s="41" t="s">
        <v>49</v>
      </c>
    </row>
    <row r="13" spans="2:20" ht="25.15" customHeight="1">
      <c r="B13" s="129" t="s">
        <v>73</v>
      </c>
      <c r="C13" s="178" t="s">
        <v>50</v>
      </c>
      <c r="D13" s="259">
        <v>199289</v>
      </c>
      <c r="E13" s="259">
        <v>216265</v>
      </c>
      <c r="F13" s="259">
        <v>223381</v>
      </c>
      <c r="G13" s="259">
        <v>250183</v>
      </c>
      <c r="H13" s="259">
        <v>257785</v>
      </c>
      <c r="I13" s="259">
        <v>268195</v>
      </c>
      <c r="J13" s="259">
        <v>285561</v>
      </c>
      <c r="K13" s="259">
        <v>292233</v>
      </c>
      <c r="L13" s="259">
        <v>297571</v>
      </c>
      <c r="M13" s="259">
        <v>307045</v>
      </c>
      <c r="N13" s="259">
        <v>265514</v>
      </c>
      <c r="O13" s="259">
        <v>298054</v>
      </c>
      <c r="P13" s="259">
        <v>340423</v>
      </c>
      <c r="Q13" s="239">
        <v>380319.06921139749</v>
      </c>
      <c r="R13" s="239">
        <v>415429.54067733535</v>
      </c>
      <c r="S13" s="239">
        <v>462924.5953031737</v>
      </c>
      <c r="T13" s="41" t="s">
        <v>130</v>
      </c>
    </row>
    <row r="14" spans="2:20" ht="25.15" customHeight="1">
      <c r="B14" s="129" t="s">
        <v>74</v>
      </c>
      <c r="C14" s="178" t="s">
        <v>51</v>
      </c>
      <c r="D14" s="259">
        <v>134303</v>
      </c>
      <c r="E14" s="259">
        <v>202049</v>
      </c>
      <c r="F14" s="259">
        <v>215648</v>
      </c>
      <c r="G14" s="259">
        <v>196283</v>
      </c>
      <c r="H14" s="259">
        <v>209192</v>
      </c>
      <c r="I14" s="259">
        <v>213269</v>
      </c>
      <c r="J14" s="259">
        <v>213887</v>
      </c>
      <c r="K14" s="259">
        <v>216403</v>
      </c>
      <c r="L14" s="259">
        <v>225997</v>
      </c>
      <c r="M14" s="259">
        <v>225340</v>
      </c>
      <c r="N14" s="259">
        <v>148078</v>
      </c>
      <c r="O14" s="259">
        <v>177703</v>
      </c>
      <c r="P14" s="259">
        <v>258909</v>
      </c>
      <c r="Q14" s="239">
        <v>302441.62919944985</v>
      </c>
      <c r="R14" s="239">
        <v>351622.75853082567</v>
      </c>
      <c r="S14" s="239">
        <v>396019.60067918635</v>
      </c>
      <c r="T14" s="41" t="s">
        <v>131</v>
      </c>
    </row>
    <row r="15" spans="2:20" ht="25.15" customHeight="1">
      <c r="B15" s="129" t="s">
        <v>75</v>
      </c>
      <c r="C15" s="178" t="s">
        <v>52</v>
      </c>
      <c r="D15" s="259">
        <v>42381.5</v>
      </c>
      <c r="E15" s="259">
        <v>50263.1</v>
      </c>
      <c r="F15" s="259">
        <v>55459.199999999997</v>
      </c>
      <c r="G15" s="259">
        <v>60330.6</v>
      </c>
      <c r="H15" s="259">
        <v>68517.3</v>
      </c>
      <c r="I15" s="259">
        <v>70675.100000000006</v>
      </c>
      <c r="J15" s="259">
        <v>73112.399999999994</v>
      </c>
      <c r="K15" s="259">
        <v>74206</v>
      </c>
      <c r="L15" s="259">
        <v>74848.399999999994</v>
      </c>
      <c r="M15" s="259">
        <v>77468.2</v>
      </c>
      <c r="N15" s="259">
        <v>56272.6</v>
      </c>
      <c r="O15" s="259">
        <v>75080.100000000006</v>
      </c>
      <c r="P15" s="259">
        <v>95568.1</v>
      </c>
      <c r="Q15" s="239">
        <v>106297.31632617617</v>
      </c>
      <c r="R15" s="239">
        <v>116297.18891965243</v>
      </c>
      <c r="S15" s="239">
        <v>132224.79044912258</v>
      </c>
      <c r="T15" s="41" t="s">
        <v>132</v>
      </c>
    </row>
    <row r="16" spans="2:20" ht="25.15" customHeight="1">
      <c r="B16" s="129" t="s">
        <v>76</v>
      </c>
      <c r="C16" s="178" t="s">
        <v>53</v>
      </c>
      <c r="D16" s="259">
        <v>50825.9</v>
      </c>
      <c r="E16" s="259">
        <v>55996.800000000003</v>
      </c>
      <c r="F16" s="259">
        <v>58644.2</v>
      </c>
      <c r="G16" s="259">
        <v>56391.199999999997</v>
      </c>
      <c r="H16" s="259">
        <v>62714</v>
      </c>
      <c r="I16" s="259">
        <v>67233.8</v>
      </c>
      <c r="J16" s="259">
        <v>69459.600000000006</v>
      </c>
      <c r="K16" s="259">
        <v>72882.8</v>
      </c>
      <c r="L16" s="259">
        <v>77031.7</v>
      </c>
      <c r="M16" s="259">
        <v>79399.899999999994</v>
      </c>
      <c r="N16" s="259">
        <v>78925.3</v>
      </c>
      <c r="O16" s="259">
        <v>85080.6</v>
      </c>
      <c r="P16" s="259">
        <v>92851.6</v>
      </c>
      <c r="Q16" s="239">
        <v>95488.272581630808</v>
      </c>
      <c r="R16" s="239">
        <v>111983.80393351642</v>
      </c>
      <c r="S16" s="239">
        <v>114916.96825262831</v>
      </c>
      <c r="T16" s="41" t="s">
        <v>133</v>
      </c>
    </row>
    <row r="17" spans="2:20" ht="25.15" customHeight="1">
      <c r="B17" s="129" t="s">
        <v>77</v>
      </c>
      <c r="C17" s="179" t="s">
        <v>54</v>
      </c>
      <c r="D17" s="260">
        <v>126100</v>
      </c>
      <c r="E17" s="260">
        <v>132663</v>
      </c>
      <c r="F17" s="260">
        <v>138433</v>
      </c>
      <c r="G17" s="260">
        <v>162648</v>
      </c>
      <c r="H17" s="260">
        <v>178724</v>
      </c>
      <c r="I17" s="260">
        <v>192292</v>
      </c>
      <c r="J17" s="260">
        <v>198301</v>
      </c>
      <c r="K17" s="260">
        <v>200241</v>
      </c>
      <c r="L17" s="260">
        <v>201034</v>
      </c>
      <c r="M17" s="260">
        <v>206077</v>
      </c>
      <c r="N17" s="260">
        <v>181037</v>
      </c>
      <c r="O17" s="260">
        <v>186015</v>
      </c>
      <c r="P17" s="260">
        <v>213286</v>
      </c>
      <c r="Q17" s="261">
        <v>238337.3387404517</v>
      </c>
      <c r="R17" s="261">
        <v>275598.15004588495</v>
      </c>
      <c r="S17" s="261">
        <v>294176.91304498084</v>
      </c>
      <c r="T17" s="180" t="s">
        <v>55</v>
      </c>
    </row>
    <row r="18" spans="2:20" ht="25.15" customHeight="1">
      <c r="B18" s="129" t="s">
        <v>78</v>
      </c>
      <c r="C18" s="178" t="s">
        <v>56</v>
      </c>
      <c r="D18" s="259">
        <v>79099.7</v>
      </c>
      <c r="E18" s="259">
        <v>82873.3</v>
      </c>
      <c r="F18" s="259">
        <v>94431.5</v>
      </c>
      <c r="G18" s="259">
        <v>97432.4</v>
      </c>
      <c r="H18" s="259">
        <v>110389</v>
      </c>
      <c r="I18" s="259">
        <v>121387</v>
      </c>
      <c r="J18" s="259">
        <v>128584</v>
      </c>
      <c r="K18" s="259">
        <v>129345</v>
      </c>
      <c r="L18" s="259">
        <v>120607</v>
      </c>
      <c r="M18" s="259">
        <v>119585</v>
      </c>
      <c r="N18" s="259">
        <v>104616</v>
      </c>
      <c r="O18" s="259">
        <v>109977</v>
      </c>
      <c r="P18" s="259">
        <v>124156</v>
      </c>
      <c r="Q18" s="239">
        <v>147724.65782465544</v>
      </c>
      <c r="R18" s="239">
        <v>174907.41577359746</v>
      </c>
      <c r="S18" s="239">
        <v>198197.42573597282</v>
      </c>
      <c r="T18" s="41" t="s">
        <v>134</v>
      </c>
    </row>
    <row r="19" spans="2:20" ht="25.15" customHeight="1">
      <c r="B19" s="129" t="s">
        <v>210</v>
      </c>
      <c r="C19" s="178" t="s">
        <v>193</v>
      </c>
      <c r="D19" s="259">
        <v>93304.2</v>
      </c>
      <c r="E19" s="259">
        <v>90280.7</v>
      </c>
      <c r="F19" s="259">
        <v>95259.4</v>
      </c>
      <c r="G19" s="259">
        <v>96619</v>
      </c>
      <c r="H19" s="259">
        <v>104342</v>
      </c>
      <c r="I19" s="259">
        <v>114493</v>
      </c>
      <c r="J19" s="259">
        <v>114373</v>
      </c>
      <c r="K19" s="259">
        <v>115024</v>
      </c>
      <c r="L19" s="259">
        <v>122739</v>
      </c>
      <c r="M19" s="259">
        <v>133815</v>
      </c>
      <c r="N19" s="259">
        <v>118193</v>
      </c>
      <c r="O19" s="259">
        <v>128943</v>
      </c>
      <c r="P19" s="259">
        <v>142594</v>
      </c>
      <c r="Q19" s="239">
        <v>164180.82530256122</v>
      </c>
      <c r="R19" s="239">
        <v>197947.26513671776</v>
      </c>
      <c r="S19" s="239">
        <v>209085.15547994798</v>
      </c>
      <c r="T19" s="41" t="s">
        <v>211</v>
      </c>
    </row>
    <row r="20" spans="2:20" ht="25.15" customHeight="1">
      <c r="B20" s="129" t="s">
        <v>79</v>
      </c>
      <c r="C20" s="179" t="s">
        <v>57</v>
      </c>
      <c r="D20" s="260">
        <v>100282</v>
      </c>
      <c r="E20" s="260">
        <v>119749</v>
      </c>
      <c r="F20" s="260">
        <v>125341</v>
      </c>
      <c r="G20" s="260">
        <v>131987</v>
      </c>
      <c r="H20" s="260">
        <v>136375</v>
      </c>
      <c r="I20" s="260">
        <v>142373</v>
      </c>
      <c r="J20" s="260">
        <v>146357</v>
      </c>
      <c r="K20" s="260">
        <v>164175</v>
      </c>
      <c r="L20" s="260">
        <v>172222</v>
      </c>
      <c r="M20" s="260">
        <v>167669</v>
      </c>
      <c r="N20" s="260">
        <v>159152</v>
      </c>
      <c r="O20" s="260">
        <v>169212</v>
      </c>
      <c r="P20" s="260">
        <v>173731</v>
      </c>
      <c r="Q20" s="261">
        <v>185100.17403653334</v>
      </c>
      <c r="R20" s="261">
        <v>219659.66098565952</v>
      </c>
      <c r="S20" s="261">
        <v>227046.38582705404</v>
      </c>
      <c r="T20" s="180" t="s">
        <v>135</v>
      </c>
    </row>
    <row r="21" spans="2:20" ht="25.15" customHeight="1">
      <c r="B21" s="129" t="s">
        <v>80</v>
      </c>
      <c r="C21" s="178" t="s">
        <v>58</v>
      </c>
      <c r="D21" s="259">
        <v>21929.200000000001</v>
      </c>
      <c r="E21" s="259">
        <v>25339.599999999999</v>
      </c>
      <c r="F21" s="259">
        <v>26864.400000000001</v>
      </c>
      <c r="G21" s="259">
        <v>28965.5</v>
      </c>
      <c r="H21" s="259">
        <v>32565.1</v>
      </c>
      <c r="I21" s="259">
        <v>34075.599999999999</v>
      </c>
      <c r="J21" s="259">
        <v>36066.699999999997</v>
      </c>
      <c r="K21" s="259">
        <v>38448.9</v>
      </c>
      <c r="L21" s="259">
        <v>39243.699999999997</v>
      </c>
      <c r="M21" s="259">
        <v>39609.9</v>
      </c>
      <c r="N21" s="259">
        <v>38877.800000000003</v>
      </c>
      <c r="O21" s="259">
        <v>40857.800000000003</v>
      </c>
      <c r="P21" s="259">
        <v>44633.599999999999</v>
      </c>
      <c r="Q21" s="239">
        <v>48051.976924703951</v>
      </c>
      <c r="R21" s="239">
        <v>55436.428402411606</v>
      </c>
      <c r="S21" s="239">
        <v>56386.430561275236</v>
      </c>
      <c r="T21" s="41" t="s">
        <v>59</v>
      </c>
    </row>
    <row r="22" spans="2:20" ht="25.15" customHeight="1">
      <c r="B22" s="129" t="s">
        <v>81</v>
      </c>
      <c r="C22" s="178" t="s">
        <v>60</v>
      </c>
      <c r="D22" s="259">
        <v>15386.2</v>
      </c>
      <c r="E22" s="259">
        <v>17684.2</v>
      </c>
      <c r="F22" s="259">
        <v>21912.799999999999</v>
      </c>
      <c r="G22" s="259">
        <v>25771.3</v>
      </c>
      <c r="H22" s="259">
        <v>29651</v>
      </c>
      <c r="I22" s="259">
        <v>30417.4</v>
      </c>
      <c r="J22" s="259">
        <v>32904.400000000001</v>
      </c>
      <c r="K22" s="259">
        <v>34418.5</v>
      </c>
      <c r="L22" s="259">
        <v>36265.9</v>
      </c>
      <c r="M22" s="259">
        <v>41377.300000000003</v>
      </c>
      <c r="N22" s="259">
        <v>49635</v>
      </c>
      <c r="O22" s="259">
        <v>59699.1</v>
      </c>
      <c r="P22" s="259">
        <v>63323</v>
      </c>
      <c r="Q22" s="239">
        <v>65973.974058564156</v>
      </c>
      <c r="R22" s="239">
        <v>66614.471454434242</v>
      </c>
      <c r="S22" s="239">
        <v>72055.725609866975</v>
      </c>
      <c r="T22" s="41" t="s">
        <v>136</v>
      </c>
    </row>
    <row r="23" spans="2:20" ht="25.15" customHeight="1">
      <c r="B23" s="129" t="s">
        <v>82</v>
      </c>
      <c r="C23" s="178" t="s">
        <v>61</v>
      </c>
      <c r="D23" s="259">
        <v>11834.3</v>
      </c>
      <c r="E23" s="259">
        <v>13156.9</v>
      </c>
      <c r="F23" s="259">
        <v>15128.5</v>
      </c>
      <c r="G23" s="259">
        <v>13528.5</v>
      </c>
      <c r="H23" s="259">
        <v>16152.8</v>
      </c>
      <c r="I23" s="259">
        <v>16985.900000000001</v>
      </c>
      <c r="J23" s="259">
        <v>18406.3</v>
      </c>
      <c r="K23" s="259">
        <v>19325.5</v>
      </c>
      <c r="L23" s="259">
        <v>20631.8</v>
      </c>
      <c r="M23" s="259">
        <v>20759.3</v>
      </c>
      <c r="N23" s="259">
        <v>17685.599999999999</v>
      </c>
      <c r="O23" s="259">
        <v>19057</v>
      </c>
      <c r="P23" s="259">
        <v>20890.8</v>
      </c>
      <c r="Q23" s="239">
        <v>23809.448102960527</v>
      </c>
      <c r="R23" s="239">
        <v>27625.867063612211</v>
      </c>
      <c r="S23" s="239">
        <v>29254.126050830408</v>
      </c>
      <c r="T23" s="41" t="s">
        <v>137</v>
      </c>
    </row>
    <row r="24" spans="2:20" ht="25.15" customHeight="1">
      <c r="B24" s="130" t="s">
        <v>83</v>
      </c>
      <c r="C24" s="182" t="s">
        <v>117</v>
      </c>
      <c r="D24" s="260">
        <v>5000.28</v>
      </c>
      <c r="E24" s="260">
        <v>5458.23</v>
      </c>
      <c r="F24" s="260">
        <v>5809.74</v>
      </c>
      <c r="G24" s="260">
        <v>7055.81</v>
      </c>
      <c r="H24" s="260">
        <v>7991.94</v>
      </c>
      <c r="I24" s="260">
        <v>8615.9699999999993</v>
      </c>
      <c r="J24" s="260">
        <v>9247.7900000000009</v>
      </c>
      <c r="K24" s="260">
        <v>9888.94</v>
      </c>
      <c r="L24" s="260">
        <v>10566</v>
      </c>
      <c r="M24" s="260">
        <v>11223</v>
      </c>
      <c r="N24" s="260">
        <v>11051.1</v>
      </c>
      <c r="O24" s="260">
        <v>11106.1</v>
      </c>
      <c r="P24" s="260">
        <v>11811.8</v>
      </c>
      <c r="Q24" s="261">
        <v>12295.274173235732</v>
      </c>
      <c r="R24" s="261">
        <v>13711.066835163947</v>
      </c>
      <c r="S24" s="261">
        <v>14431.37488570614</v>
      </c>
      <c r="T24" s="180" t="s">
        <v>138</v>
      </c>
    </row>
    <row r="25" spans="2:20" ht="25.15" customHeight="1">
      <c r="B25" s="453" t="s">
        <v>0</v>
      </c>
      <c r="C25" s="453"/>
      <c r="D25" s="112">
        <f>SUM(D8:D24)</f>
        <v>1880798.0029598232</v>
      </c>
      <c r="E25" s="112">
        <f t="shared" ref="E25:Q25" si="1">SUM(E8:E24)</f>
        <v>2268891.2704561637</v>
      </c>
      <c r="F25" s="112">
        <f t="shared" si="1"/>
        <v>2381595.1319285603</v>
      </c>
      <c r="G25" s="112">
        <f t="shared" si="1"/>
        <v>2435403.0124579356</v>
      </c>
      <c r="H25" s="112">
        <f t="shared" si="1"/>
        <v>2540282.3166345246</v>
      </c>
      <c r="I25" s="112">
        <f t="shared" si="1"/>
        <v>2397971.6060947049</v>
      </c>
      <c r="J25" s="112">
        <f t="shared" si="1"/>
        <v>2413403.84353624</v>
      </c>
      <c r="K25" s="112">
        <f t="shared" si="1"/>
        <v>2566731.0104296179</v>
      </c>
      <c r="L25" s="112">
        <f t="shared" si="1"/>
        <v>2766086.1168056703</v>
      </c>
      <c r="M25" s="112">
        <f t="shared" si="1"/>
        <v>2745978.222978543</v>
      </c>
      <c r="N25" s="112">
        <f t="shared" si="1"/>
        <v>2296279.7545644185</v>
      </c>
      <c r="O25" s="112">
        <f t="shared" si="1"/>
        <v>2708627.2594573814</v>
      </c>
      <c r="P25" s="112">
        <f t="shared" si="1"/>
        <v>3265106.6189510059</v>
      </c>
      <c r="Q25" s="112">
        <f t="shared" si="1"/>
        <v>3497637.4491791381</v>
      </c>
      <c r="R25" s="112">
        <f t="shared" ref="R25:S25" si="2">SUM(R8:R24)</f>
        <v>3909136.5733518088</v>
      </c>
      <c r="S25" s="112">
        <f t="shared" si="2"/>
        <v>4139616.2476283568</v>
      </c>
      <c r="T25" s="26" t="s">
        <v>19</v>
      </c>
    </row>
    <row r="26" spans="2:20" ht="25.15" customHeight="1" thickBot="1">
      <c r="B26" s="456" t="s">
        <v>62</v>
      </c>
      <c r="C26" s="456"/>
      <c r="D26" s="99">
        <f>D25-D9</f>
        <v>1537734.0029598232</v>
      </c>
      <c r="E26" s="99">
        <f t="shared" ref="E26:Q26" si="3">E25-E9</f>
        <v>1753429.2704561637</v>
      </c>
      <c r="F26" s="99">
        <f t="shared" si="3"/>
        <v>1829672.1319285603</v>
      </c>
      <c r="G26" s="99">
        <f t="shared" si="3"/>
        <v>1885965.0124579356</v>
      </c>
      <c r="H26" s="99">
        <f t="shared" si="3"/>
        <v>2010907.3166345246</v>
      </c>
      <c r="I26" s="99">
        <f t="shared" si="3"/>
        <v>2079794.6060947049</v>
      </c>
      <c r="J26" s="99">
        <f t="shared" si="3"/>
        <v>2130443.84353624</v>
      </c>
      <c r="K26" s="99">
        <f t="shared" si="3"/>
        <v>2220523.0104296179</v>
      </c>
      <c r="L26" s="99">
        <f t="shared" si="3"/>
        <v>2319425.1168056703</v>
      </c>
      <c r="M26" s="99">
        <f t="shared" si="3"/>
        <v>2360737.222978543</v>
      </c>
      <c r="N26" s="99">
        <f t="shared" si="3"/>
        <v>2045475.7545644185</v>
      </c>
      <c r="O26" s="99">
        <f t="shared" si="3"/>
        <v>2297748.2594573814</v>
      </c>
      <c r="P26" s="99">
        <f t="shared" si="3"/>
        <v>2652217.6189510059</v>
      </c>
      <c r="Q26" s="99">
        <f t="shared" si="3"/>
        <v>2980132.4491791381</v>
      </c>
      <c r="R26" s="99">
        <f t="shared" ref="R26:S26" si="4">R25-R9</f>
        <v>3400723.1098451144</v>
      </c>
      <c r="S26" s="99">
        <f t="shared" si="4"/>
        <v>3662107.0042314855</v>
      </c>
      <c r="T26" s="74" t="s">
        <v>63</v>
      </c>
    </row>
    <row r="27" spans="2:20" ht="24.95" customHeight="1">
      <c r="B27" s="450" t="s">
        <v>407</v>
      </c>
      <c r="C27" s="450"/>
      <c r="D27" s="34"/>
      <c r="E27" s="34"/>
      <c r="F27" s="34"/>
      <c r="G27" s="34"/>
      <c r="H27" s="34"/>
      <c r="I27" s="34"/>
      <c r="J27" s="34"/>
      <c r="K27" s="34"/>
      <c r="L27" s="34"/>
      <c r="M27" s="34"/>
      <c r="N27" s="34"/>
      <c r="O27" s="34"/>
      <c r="P27" s="34"/>
      <c r="Q27" s="34"/>
      <c r="R27" s="34"/>
      <c r="S27" s="34"/>
      <c r="T27" s="191" t="s">
        <v>406</v>
      </c>
    </row>
    <row r="28" spans="2:20" ht="24.95" customHeight="1">
      <c r="B28" s="448" t="s">
        <v>196</v>
      </c>
      <c r="C28" s="448"/>
      <c r="D28" s="11"/>
      <c r="E28" s="11"/>
      <c r="F28" s="12"/>
      <c r="G28" s="12"/>
      <c r="H28" s="24"/>
      <c r="I28" s="24"/>
      <c r="J28" s="24"/>
      <c r="K28" s="24"/>
      <c r="L28" s="24"/>
      <c r="M28" s="24"/>
      <c r="N28" s="171"/>
      <c r="O28" s="171"/>
      <c r="P28" s="171"/>
      <c r="Q28" s="171"/>
      <c r="R28" s="171"/>
      <c r="S28" s="171"/>
      <c r="T28" s="191" t="s">
        <v>327</v>
      </c>
    </row>
    <row r="29" spans="2:20" ht="24.95" customHeight="1">
      <c r="B29" s="88" t="s">
        <v>197</v>
      </c>
      <c r="C29" s="88"/>
      <c r="D29" s="85"/>
      <c r="E29" s="85"/>
      <c r="F29" s="86"/>
      <c r="G29" s="87"/>
      <c r="H29" s="8"/>
      <c r="I29" s="8"/>
      <c r="J29" s="8"/>
      <c r="K29" s="108"/>
      <c r="L29" s="108"/>
      <c r="M29" s="108"/>
      <c r="N29" s="108"/>
      <c r="O29" s="108"/>
      <c r="P29" s="108"/>
      <c r="Q29" s="108"/>
      <c r="R29" s="108"/>
      <c r="S29" s="108"/>
      <c r="T29" s="88" t="s">
        <v>180</v>
      </c>
    </row>
    <row r="30" spans="2:20" s="1" customFormat="1" ht="24.95" customHeight="1">
      <c r="C30" s="4"/>
      <c r="D30" s="4"/>
      <c r="E30" s="4"/>
      <c r="F30" s="4"/>
      <c r="G30" s="4"/>
      <c r="H30" s="4"/>
      <c r="I30" s="4"/>
      <c r="J30" s="4"/>
      <c r="K30" s="4"/>
      <c r="L30" s="4"/>
      <c r="M30" s="4"/>
      <c r="N30" s="4"/>
      <c r="O30" s="4"/>
      <c r="P30" s="4"/>
      <c r="Q30" s="4"/>
      <c r="R30" s="4"/>
      <c r="S30" s="4"/>
      <c r="T30" s="4"/>
    </row>
    <row r="31" spans="2:20" s="1" customFormat="1" ht="25.15" customHeight="1">
      <c r="C31" s="426" t="s">
        <v>443</v>
      </c>
      <c r="D31" s="426"/>
      <c r="E31" s="426"/>
      <c r="F31" s="426"/>
      <c r="G31" s="426"/>
      <c r="H31" s="426"/>
      <c r="I31" s="426"/>
      <c r="J31" s="426"/>
      <c r="K31" s="426"/>
      <c r="L31" s="426"/>
      <c r="M31" s="426"/>
      <c r="N31" s="426"/>
      <c r="O31" s="426"/>
      <c r="P31" s="426"/>
      <c r="Q31" s="426"/>
      <c r="R31" s="426"/>
      <c r="S31" s="426"/>
      <c r="T31" s="426"/>
    </row>
    <row r="32" spans="2:20" s="1" customFormat="1" ht="25.15" customHeight="1">
      <c r="C32" s="427" t="s">
        <v>444</v>
      </c>
      <c r="D32" s="427"/>
      <c r="E32" s="427"/>
      <c r="F32" s="427"/>
      <c r="G32" s="427"/>
      <c r="H32" s="427"/>
      <c r="I32" s="427"/>
      <c r="J32" s="427"/>
      <c r="K32" s="427"/>
      <c r="L32" s="427"/>
      <c r="M32" s="427"/>
      <c r="N32" s="427"/>
      <c r="O32" s="427"/>
      <c r="P32" s="427"/>
      <c r="Q32" s="427"/>
      <c r="R32" s="427"/>
      <c r="S32" s="427"/>
      <c r="T32" s="427"/>
    </row>
    <row r="33" spans="2:20" s="1" customFormat="1" ht="25.15" customHeight="1">
      <c r="C33" s="173"/>
      <c r="D33" s="284"/>
      <c r="E33" s="284"/>
      <c r="F33" s="284"/>
      <c r="G33" s="284"/>
      <c r="H33" s="284"/>
      <c r="I33" s="284"/>
      <c r="J33" s="284"/>
      <c r="K33" s="284"/>
      <c r="L33" s="284"/>
      <c r="M33" s="284"/>
      <c r="N33" s="284"/>
      <c r="O33" s="284"/>
      <c r="P33" s="284"/>
      <c r="Q33" s="284"/>
      <c r="R33" s="284"/>
      <c r="S33" s="284"/>
      <c r="T33" s="149" t="s">
        <v>207</v>
      </c>
    </row>
    <row r="34" spans="2:20" s="1" customFormat="1" ht="25.15" customHeight="1">
      <c r="B34" s="5" t="s">
        <v>67</v>
      </c>
      <c r="C34" s="177" t="s">
        <v>120</v>
      </c>
      <c r="D34" s="55">
        <v>2010</v>
      </c>
      <c r="E34" s="55">
        <v>2011</v>
      </c>
      <c r="F34" s="55">
        <v>2012</v>
      </c>
      <c r="G34" s="55">
        <v>2013</v>
      </c>
      <c r="H34" s="55">
        <v>2014</v>
      </c>
      <c r="I34" s="55">
        <v>2015</v>
      </c>
      <c r="J34" s="55">
        <v>2016</v>
      </c>
      <c r="K34" s="55">
        <v>2017</v>
      </c>
      <c r="L34" s="55">
        <v>2018</v>
      </c>
      <c r="M34" s="55">
        <v>2019</v>
      </c>
      <c r="N34" s="55">
        <v>2020</v>
      </c>
      <c r="O34" s="55">
        <v>2021</v>
      </c>
      <c r="P34" s="55">
        <v>2022</v>
      </c>
      <c r="Q34" s="55">
        <v>2023</v>
      </c>
      <c r="R34" s="55" t="s">
        <v>368</v>
      </c>
      <c r="S34" s="55" t="s">
        <v>404</v>
      </c>
      <c r="T34" s="55" t="s">
        <v>121</v>
      </c>
    </row>
    <row r="35" spans="2:20" s="1" customFormat="1" ht="25.15" customHeight="1">
      <c r="B35" s="72"/>
      <c r="C35" s="76" t="s">
        <v>104</v>
      </c>
      <c r="D35" s="115">
        <f>SUM(D36:D44,D46:D47,D49:D51)</f>
        <v>682297.37425430829</v>
      </c>
      <c r="E35" s="115">
        <f t="shared" ref="E35:S35" si="5">SUM(E36:E44,E46:E47,E49:E51)</f>
        <v>827796.44813887752</v>
      </c>
      <c r="F35" s="115">
        <f t="shared" si="5"/>
        <v>853795.38663276203</v>
      </c>
      <c r="G35" s="115">
        <f t="shared" si="5"/>
        <v>841383.51286589273</v>
      </c>
      <c r="H35" s="115">
        <f t="shared" si="5"/>
        <v>893001.31877307151</v>
      </c>
      <c r="I35" s="115">
        <f t="shared" si="5"/>
        <v>902705.47489633935</v>
      </c>
      <c r="J35" s="115">
        <f t="shared" si="5"/>
        <v>921533.9869708094</v>
      </c>
      <c r="K35" s="115">
        <f t="shared" si="5"/>
        <v>989594.07037361793</v>
      </c>
      <c r="L35" s="115">
        <f t="shared" si="5"/>
        <v>1048585.2720467458</v>
      </c>
      <c r="M35" s="115">
        <f t="shared" si="5"/>
        <v>1056619.6735290752</v>
      </c>
      <c r="N35" s="115">
        <f t="shared" si="5"/>
        <v>895796.21398096881</v>
      </c>
      <c r="O35" s="115">
        <f t="shared" si="5"/>
        <v>1061274.6802193376</v>
      </c>
      <c r="P35" s="115">
        <f t="shared" si="5"/>
        <v>1283858.1225840515</v>
      </c>
      <c r="Q35" s="115">
        <f t="shared" si="5"/>
        <v>1459660.0377060648</v>
      </c>
      <c r="R35" s="115">
        <f t="shared" si="5"/>
        <v>1640720.4449556156</v>
      </c>
      <c r="S35" s="115">
        <f t="shared" si="5"/>
        <v>1747195.426492794</v>
      </c>
      <c r="T35" s="25" t="s">
        <v>44</v>
      </c>
    </row>
    <row r="36" spans="2:20" s="1" customFormat="1" ht="25.15" customHeight="1">
      <c r="B36" s="129" t="s">
        <v>68</v>
      </c>
      <c r="C36" s="178" t="s">
        <v>45</v>
      </c>
      <c r="D36" s="259">
        <v>5962.0642543082067</v>
      </c>
      <c r="E36" s="259">
        <v>6466.5281388775784</v>
      </c>
      <c r="F36" s="259">
        <v>6767.966632761998</v>
      </c>
      <c r="G36" s="259">
        <v>7250.1128658927264</v>
      </c>
      <c r="H36" s="259">
        <v>7580.708773071623</v>
      </c>
      <c r="I36" s="259">
        <v>7964.8348963393801</v>
      </c>
      <c r="J36" s="259">
        <v>8110.7069708093932</v>
      </c>
      <c r="K36" s="259">
        <v>8287.5003736180279</v>
      </c>
      <c r="L36" s="259">
        <v>8443.1720467457762</v>
      </c>
      <c r="M36" s="259">
        <v>8903.0735290754201</v>
      </c>
      <c r="N36" s="259">
        <v>9514.1639809687695</v>
      </c>
      <c r="O36" s="259">
        <v>10403.280219337683</v>
      </c>
      <c r="P36" s="259">
        <v>10742.522584051385</v>
      </c>
      <c r="Q36" s="239">
        <v>10987.096775967782</v>
      </c>
      <c r="R36" s="239">
        <v>11704.823201855454</v>
      </c>
      <c r="S36" s="239">
        <v>11887.854197954399</v>
      </c>
      <c r="T36" s="41" t="s">
        <v>127</v>
      </c>
    </row>
    <row r="37" spans="2:20" s="1" customFormat="1" ht="25.15" customHeight="1">
      <c r="B37" s="129" t="s">
        <v>69</v>
      </c>
      <c r="C37" s="178" t="s">
        <v>46</v>
      </c>
      <c r="D37" s="259">
        <v>15843.5</v>
      </c>
      <c r="E37" s="259">
        <v>19685.900000000001</v>
      </c>
      <c r="F37" s="259">
        <v>20828.599999999999</v>
      </c>
      <c r="G37" s="259">
        <v>27054.1</v>
      </c>
      <c r="H37" s="259">
        <v>30004.799999999999</v>
      </c>
      <c r="I37" s="259">
        <v>34764.9</v>
      </c>
      <c r="J37" s="259">
        <v>32631.1</v>
      </c>
      <c r="K37" s="259">
        <v>57724.9</v>
      </c>
      <c r="L37" s="259">
        <v>45316.6</v>
      </c>
      <c r="M37" s="259">
        <v>39403.800000000003</v>
      </c>
      <c r="N37" s="259">
        <v>29207.200000000001</v>
      </c>
      <c r="O37" s="259">
        <v>44744.1</v>
      </c>
      <c r="P37" s="259">
        <v>64491</v>
      </c>
      <c r="Q37" s="239">
        <v>67133.060420154186</v>
      </c>
      <c r="R37" s="239">
        <v>67920.728670611046</v>
      </c>
      <c r="S37" s="239">
        <v>63924.916501589119</v>
      </c>
      <c r="T37" s="41" t="s">
        <v>128</v>
      </c>
    </row>
    <row r="38" spans="2:20" s="1" customFormat="1" ht="25.15" customHeight="1">
      <c r="B38" s="129" t="s">
        <v>70</v>
      </c>
      <c r="C38" s="178" t="s">
        <v>13</v>
      </c>
      <c r="D38" s="259">
        <v>222132</v>
      </c>
      <c r="E38" s="259">
        <v>269160</v>
      </c>
      <c r="F38" s="259">
        <v>283578</v>
      </c>
      <c r="G38" s="259">
        <v>287193</v>
      </c>
      <c r="H38" s="259">
        <v>289856</v>
      </c>
      <c r="I38" s="259">
        <v>268052</v>
      </c>
      <c r="J38" s="259">
        <v>270628</v>
      </c>
      <c r="K38" s="259">
        <v>296254</v>
      </c>
      <c r="L38" s="259">
        <v>336795</v>
      </c>
      <c r="M38" s="259">
        <v>335722</v>
      </c>
      <c r="N38" s="259">
        <v>278733</v>
      </c>
      <c r="O38" s="259">
        <v>356613</v>
      </c>
      <c r="P38" s="259">
        <v>424829</v>
      </c>
      <c r="Q38" s="239">
        <v>485945.59618288977</v>
      </c>
      <c r="R38" s="239">
        <v>546721.48890146753</v>
      </c>
      <c r="S38" s="239">
        <v>569231.28587763559</v>
      </c>
      <c r="T38" s="41" t="s">
        <v>47</v>
      </c>
    </row>
    <row r="39" spans="2:20" s="1" customFormat="1" ht="25.15" customHeight="1">
      <c r="B39" s="129" t="s">
        <v>71</v>
      </c>
      <c r="C39" s="178" t="s">
        <v>48</v>
      </c>
      <c r="D39" s="259">
        <v>21905.1</v>
      </c>
      <c r="E39" s="259">
        <v>23806.3</v>
      </c>
      <c r="F39" s="259">
        <v>21254.9</v>
      </c>
      <c r="G39" s="259">
        <v>22619.200000000001</v>
      </c>
      <c r="H39" s="259">
        <v>24048.2</v>
      </c>
      <c r="I39" s="259">
        <v>26638.2</v>
      </c>
      <c r="J39" s="259">
        <v>26506.1</v>
      </c>
      <c r="K39" s="259">
        <v>28555.5</v>
      </c>
      <c r="L39" s="259">
        <v>29065.599999999999</v>
      </c>
      <c r="M39" s="259">
        <v>28946.6</v>
      </c>
      <c r="N39" s="259">
        <v>32610.3</v>
      </c>
      <c r="O39" s="259">
        <v>37622.1</v>
      </c>
      <c r="P39" s="259">
        <v>41174.800000000003</v>
      </c>
      <c r="Q39" s="239">
        <v>47247.913991505731</v>
      </c>
      <c r="R39" s="239">
        <v>51400.756247670666</v>
      </c>
      <c r="S39" s="239">
        <v>52256.670234284582</v>
      </c>
      <c r="T39" s="41" t="s">
        <v>129</v>
      </c>
    </row>
    <row r="40" spans="2:20" s="1" customFormat="1" ht="25.15" customHeight="1">
      <c r="B40" s="129" t="s">
        <v>72</v>
      </c>
      <c r="C40" s="178" t="s">
        <v>14</v>
      </c>
      <c r="D40" s="259">
        <v>158932</v>
      </c>
      <c r="E40" s="259">
        <v>173919</v>
      </c>
      <c r="F40" s="259">
        <v>165261</v>
      </c>
      <c r="G40" s="259">
        <v>157435</v>
      </c>
      <c r="H40" s="259">
        <v>172789</v>
      </c>
      <c r="I40" s="259">
        <v>179090</v>
      </c>
      <c r="J40" s="259">
        <v>179893</v>
      </c>
      <c r="K40" s="259">
        <v>184689</v>
      </c>
      <c r="L40" s="259">
        <v>196173</v>
      </c>
      <c r="M40" s="259">
        <v>199241</v>
      </c>
      <c r="N40" s="259">
        <v>175658</v>
      </c>
      <c r="O40" s="259">
        <v>180597</v>
      </c>
      <c r="P40" s="259">
        <v>201234</v>
      </c>
      <c r="Q40" s="239">
        <v>230249.30783253614</v>
      </c>
      <c r="R40" s="239">
        <v>274002.59385662369</v>
      </c>
      <c r="S40" s="239">
        <v>296276.25166373991</v>
      </c>
      <c r="T40" s="41" t="s">
        <v>49</v>
      </c>
    </row>
    <row r="41" spans="2:20" s="1" customFormat="1" ht="25.15" customHeight="1">
      <c r="B41" s="129" t="s">
        <v>73</v>
      </c>
      <c r="C41" s="178" t="s">
        <v>50</v>
      </c>
      <c r="D41" s="259">
        <v>55820.3</v>
      </c>
      <c r="E41" s="259">
        <v>69024.2</v>
      </c>
      <c r="F41" s="259">
        <v>68570.399999999994</v>
      </c>
      <c r="G41" s="259">
        <v>80560.2</v>
      </c>
      <c r="H41" s="259">
        <v>82234.8</v>
      </c>
      <c r="I41" s="259">
        <v>85244.6</v>
      </c>
      <c r="J41" s="259">
        <v>92401.5</v>
      </c>
      <c r="K41" s="259">
        <v>96879.3</v>
      </c>
      <c r="L41" s="259">
        <v>99917.7</v>
      </c>
      <c r="M41" s="259">
        <v>100603</v>
      </c>
      <c r="N41" s="259">
        <v>88204.7</v>
      </c>
      <c r="O41" s="259">
        <v>100127</v>
      </c>
      <c r="P41" s="259">
        <v>124802</v>
      </c>
      <c r="Q41" s="239">
        <v>145790.21580079183</v>
      </c>
      <c r="R41" s="239">
        <v>154999.21032189528</v>
      </c>
      <c r="S41" s="239">
        <v>172092.66464663594</v>
      </c>
      <c r="T41" s="41" t="s">
        <v>130</v>
      </c>
    </row>
    <row r="42" spans="2:20" s="1" customFormat="1" ht="25.15" customHeight="1">
      <c r="B42" s="129" t="s">
        <v>74</v>
      </c>
      <c r="C42" s="178" t="s">
        <v>51</v>
      </c>
      <c r="D42" s="259">
        <v>70613.100000000006</v>
      </c>
      <c r="E42" s="259">
        <v>127754</v>
      </c>
      <c r="F42" s="259">
        <v>137547</v>
      </c>
      <c r="G42" s="259">
        <v>114335</v>
      </c>
      <c r="H42" s="259">
        <v>120753</v>
      </c>
      <c r="I42" s="259">
        <v>119402</v>
      </c>
      <c r="J42" s="259">
        <v>130725</v>
      </c>
      <c r="K42" s="259">
        <v>131308</v>
      </c>
      <c r="L42" s="259">
        <v>138682</v>
      </c>
      <c r="M42" s="259">
        <v>135060</v>
      </c>
      <c r="N42" s="259">
        <v>81068.399999999994</v>
      </c>
      <c r="O42" s="259">
        <v>104797</v>
      </c>
      <c r="P42" s="259">
        <v>159550</v>
      </c>
      <c r="Q42" s="239">
        <v>181121.42432235816</v>
      </c>
      <c r="R42" s="239">
        <v>208083.05540730213</v>
      </c>
      <c r="S42" s="239">
        <v>233312.45014298259</v>
      </c>
      <c r="T42" s="41" t="s">
        <v>131</v>
      </c>
    </row>
    <row r="43" spans="2:20" s="1" customFormat="1" ht="25.15" customHeight="1">
      <c r="B43" s="129" t="s">
        <v>75</v>
      </c>
      <c r="C43" s="178" t="s">
        <v>52</v>
      </c>
      <c r="D43" s="259">
        <v>23717.5</v>
      </c>
      <c r="E43" s="259">
        <v>28477.9</v>
      </c>
      <c r="F43" s="259">
        <v>31297.1</v>
      </c>
      <c r="G43" s="259">
        <v>31953</v>
      </c>
      <c r="H43" s="259">
        <v>36724.6</v>
      </c>
      <c r="I43" s="259">
        <v>38420.699999999997</v>
      </c>
      <c r="J43" s="259">
        <v>41611</v>
      </c>
      <c r="K43" s="259">
        <v>42152.800000000003</v>
      </c>
      <c r="L43" s="259">
        <v>42498.3</v>
      </c>
      <c r="M43" s="259">
        <v>44734.5</v>
      </c>
      <c r="N43" s="259">
        <v>36419.9</v>
      </c>
      <c r="O43" s="259">
        <v>43727.8</v>
      </c>
      <c r="P43" s="259">
        <v>56134.9</v>
      </c>
      <c r="Q43" s="239">
        <v>62323.183568951412</v>
      </c>
      <c r="R43" s="239">
        <v>66333.70088014577</v>
      </c>
      <c r="S43" s="239">
        <v>76002.396184113997</v>
      </c>
      <c r="T43" s="41" t="s">
        <v>132</v>
      </c>
    </row>
    <row r="44" spans="2:20" s="1" customFormat="1" ht="24.75" customHeight="1">
      <c r="B44" s="129" t="s">
        <v>76</v>
      </c>
      <c r="C44" s="178" t="s">
        <v>53</v>
      </c>
      <c r="D44" s="259">
        <v>18983.5</v>
      </c>
      <c r="E44" s="259">
        <v>23893</v>
      </c>
      <c r="F44" s="259">
        <v>25955.3</v>
      </c>
      <c r="G44" s="259">
        <v>22714.7</v>
      </c>
      <c r="H44" s="259">
        <v>25611.4</v>
      </c>
      <c r="I44" s="259">
        <v>28257.4</v>
      </c>
      <c r="J44" s="259">
        <v>28182.400000000001</v>
      </c>
      <c r="K44" s="259">
        <v>29290.7</v>
      </c>
      <c r="L44" s="259">
        <v>32514.6</v>
      </c>
      <c r="M44" s="259">
        <v>32797.1</v>
      </c>
      <c r="N44" s="259">
        <v>32684.9</v>
      </c>
      <c r="O44" s="259">
        <v>37575.800000000003</v>
      </c>
      <c r="P44" s="259">
        <v>42492.5</v>
      </c>
      <c r="Q44" s="239">
        <v>43079.663948492387</v>
      </c>
      <c r="R44" s="239">
        <v>53866.101831817679</v>
      </c>
      <c r="S44" s="239">
        <v>54122.448383804985</v>
      </c>
      <c r="T44" s="41" t="s">
        <v>133</v>
      </c>
    </row>
    <row r="45" spans="2:20" s="1" customFormat="1" ht="30" customHeight="1">
      <c r="B45" s="129" t="s">
        <v>77</v>
      </c>
      <c r="C45" s="179" t="s">
        <v>54</v>
      </c>
      <c r="D45" s="260">
        <v>27193.8</v>
      </c>
      <c r="E45" s="260">
        <v>28797.8</v>
      </c>
      <c r="F45" s="260">
        <v>29886.400000000001</v>
      </c>
      <c r="G45" s="260">
        <v>36675.1</v>
      </c>
      <c r="H45" s="260">
        <v>35581.4</v>
      </c>
      <c r="I45" s="260">
        <v>38938.800000000003</v>
      </c>
      <c r="J45" s="260">
        <v>38104.699999999997</v>
      </c>
      <c r="K45" s="260">
        <v>37392.300000000003</v>
      </c>
      <c r="L45" s="260">
        <v>38850.699999999997</v>
      </c>
      <c r="M45" s="260">
        <v>39374.6</v>
      </c>
      <c r="N45" s="260">
        <v>37179.800000000003</v>
      </c>
      <c r="O45" s="260">
        <v>36023.599999999999</v>
      </c>
      <c r="P45" s="260">
        <v>41297</v>
      </c>
      <c r="Q45" s="261">
        <v>49076.511614276678</v>
      </c>
      <c r="R45" s="261">
        <v>52274.09111414224</v>
      </c>
      <c r="S45" s="261">
        <v>50627.051274219295</v>
      </c>
      <c r="T45" s="180" t="s">
        <v>55</v>
      </c>
    </row>
    <row r="46" spans="2:20" s="1" customFormat="1" ht="25.15" customHeight="1">
      <c r="B46" s="129" t="s">
        <v>78</v>
      </c>
      <c r="C46" s="178" t="s">
        <v>56</v>
      </c>
      <c r="D46" s="259">
        <v>25544.3</v>
      </c>
      <c r="E46" s="259">
        <v>25240.1</v>
      </c>
      <c r="F46" s="259">
        <v>28342</v>
      </c>
      <c r="G46" s="259">
        <v>29627</v>
      </c>
      <c r="H46" s="259">
        <v>33883.699999999997</v>
      </c>
      <c r="I46" s="259">
        <v>37723.4</v>
      </c>
      <c r="J46" s="259">
        <v>36601.199999999997</v>
      </c>
      <c r="K46" s="259">
        <v>36248.699999999997</v>
      </c>
      <c r="L46" s="259">
        <v>35303.9</v>
      </c>
      <c r="M46" s="259">
        <v>36103.699999999997</v>
      </c>
      <c r="N46" s="259">
        <v>35547.599999999999</v>
      </c>
      <c r="O46" s="259">
        <v>35871.5</v>
      </c>
      <c r="P46" s="259">
        <v>40743.599999999999</v>
      </c>
      <c r="Q46" s="239">
        <v>54343.008924518101</v>
      </c>
      <c r="R46" s="239">
        <v>59133.251362297437</v>
      </c>
      <c r="S46" s="239">
        <v>66901.400313841004</v>
      </c>
      <c r="T46" s="41" t="s">
        <v>134</v>
      </c>
    </row>
    <row r="47" spans="2:20" s="1" customFormat="1" ht="25.15" customHeight="1">
      <c r="B47" s="129" t="s">
        <v>210</v>
      </c>
      <c r="C47" s="178" t="s">
        <v>193</v>
      </c>
      <c r="D47" s="259">
        <v>41443</v>
      </c>
      <c r="E47" s="259">
        <v>36390.699999999997</v>
      </c>
      <c r="F47" s="259">
        <v>38868.1</v>
      </c>
      <c r="G47" s="259">
        <v>34740.5</v>
      </c>
      <c r="H47" s="259">
        <v>37507.699999999997</v>
      </c>
      <c r="I47" s="259">
        <v>44285.5</v>
      </c>
      <c r="J47" s="259">
        <v>40086.1</v>
      </c>
      <c r="K47" s="259">
        <v>41624.9</v>
      </c>
      <c r="L47" s="259">
        <v>45701.3</v>
      </c>
      <c r="M47" s="259">
        <v>53187.1</v>
      </c>
      <c r="N47" s="259">
        <v>48456.800000000003</v>
      </c>
      <c r="O47" s="259">
        <v>53611</v>
      </c>
      <c r="P47" s="259">
        <v>60276.800000000003</v>
      </c>
      <c r="Q47" s="239">
        <v>70687.193471838342</v>
      </c>
      <c r="R47" s="239">
        <v>87033.496281309868</v>
      </c>
      <c r="S47" s="239">
        <v>90005.883231623826</v>
      </c>
      <c r="T47" s="41" t="s">
        <v>211</v>
      </c>
    </row>
    <row r="48" spans="2:20" s="1" customFormat="1" ht="25.15" customHeight="1">
      <c r="B48" s="129" t="s">
        <v>79</v>
      </c>
      <c r="C48" s="179" t="s">
        <v>57</v>
      </c>
      <c r="D48" s="260">
        <v>41143.699999999997</v>
      </c>
      <c r="E48" s="260">
        <v>57580.2</v>
      </c>
      <c r="F48" s="260">
        <v>55377.8</v>
      </c>
      <c r="G48" s="260">
        <v>52969.8</v>
      </c>
      <c r="H48" s="260">
        <v>51123</v>
      </c>
      <c r="I48" s="260">
        <v>53530.2</v>
      </c>
      <c r="J48" s="260">
        <v>51909.5</v>
      </c>
      <c r="K48" s="260">
        <v>58385.8</v>
      </c>
      <c r="L48" s="260">
        <v>60693.3</v>
      </c>
      <c r="M48" s="260">
        <v>56391</v>
      </c>
      <c r="N48" s="260">
        <v>51628.1</v>
      </c>
      <c r="O48" s="260">
        <v>59912.2</v>
      </c>
      <c r="P48" s="260">
        <v>61823</v>
      </c>
      <c r="Q48" s="261">
        <v>69570.61915566356</v>
      </c>
      <c r="R48" s="261">
        <v>82569.525484477577</v>
      </c>
      <c r="S48" s="261">
        <v>85415.778580253216</v>
      </c>
      <c r="T48" s="180" t="s">
        <v>135</v>
      </c>
    </row>
    <row r="49" spans="2:20" s="1" customFormat="1" ht="25.15" customHeight="1">
      <c r="B49" s="129" t="s">
        <v>80</v>
      </c>
      <c r="C49" s="178" t="s">
        <v>58</v>
      </c>
      <c r="D49" s="259">
        <v>8707.16</v>
      </c>
      <c r="E49" s="259">
        <v>9639.67</v>
      </c>
      <c r="F49" s="259">
        <v>9132.0400000000009</v>
      </c>
      <c r="G49" s="259">
        <v>9977.43</v>
      </c>
      <c r="H49" s="259">
        <v>11437.7</v>
      </c>
      <c r="I49" s="259">
        <v>12015.6</v>
      </c>
      <c r="J49" s="259">
        <v>12033.5</v>
      </c>
      <c r="K49" s="259">
        <v>12925.6</v>
      </c>
      <c r="L49" s="259">
        <v>12887.2</v>
      </c>
      <c r="M49" s="259">
        <v>13221.8</v>
      </c>
      <c r="N49" s="259">
        <v>12524</v>
      </c>
      <c r="O49" s="259">
        <v>13786</v>
      </c>
      <c r="P49" s="259">
        <v>15150.6</v>
      </c>
      <c r="Q49" s="239">
        <v>16515.261896049862</v>
      </c>
      <c r="R49" s="239">
        <v>18810.950343046978</v>
      </c>
      <c r="S49" s="239">
        <v>18501.106831101468</v>
      </c>
      <c r="T49" s="41" t="s">
        <v>59</v>
      </c>
    </row>
    <row r="50" spans="2:20" s="1" customFormat="1" ht="25.15" customHeight="1">
      <c r="B50" s="129" t="s">
        <v>81</v>
      </c>
      <c r="C50" s="178" t="s">
        <v>60</v>
      </c>
      <c r="D50" s="259">
        <v>7821.32</v>
      </c>
      <c r="E50" s="259">
        <v>7722.76</v>
      </c>
      <c r="F50" s="259">
        <v>8848.51</v>
      </c>
      <c r="G50" s="259">
        <v>9837.2099999999991</v>
      </c>
      <c r="H50" s="259">
        <v>12466.6</v>
      </c>
      <c r="I50" s="259">
        <v>12536.1</v>
      </c>
      <c r="J50" s="259">
        <v>13542.5</v>
      </c>
      <c r="K50" s="259">
        <v>14663.6</v>
      </c>
      <c r="L50" s="259">
        <v>15263.8</v>
      </c>
      <c r="M50" s="259">
        <v>18585.2</v>
      </c>
      <c r="N50" s="259">
        <v>26063.3</v>
      </c>
      <c r="O50" s="259">
        <v>32002.2</v>
      </c>
      <c r="P50" s="259">
        <v>31549.4</v>
      </c>
      <c r="Q50" s="239">
        <v>31973.034220579124</v>
      </c>
      <c r="R50" s="239">
        <v>26589.321483009284</v>
      </c>
      <c r="S50" s="239">
        <v>28191.404338512322</v>
      </c>
      <c r="T50" s="41" t="s">
        <v>136</v>
      </c>
    </row>
    <row r="51" spans="2:20" s="1" customFormat="1" ht="25.15" customHeight="1">
      <c r="B51" s="129" t="s">
        <v>82</v>
      </c>
      <c r="C51" s="178" t="s">
        <v>61</v>
      </c>
      <c r="D51" s="259">
        <v>4872.53</v>
      </c>
      <c r="E51" s="259">
        <v>6616.39</v>
      </c>
      <c r="F51" s="259">
        <v>7544.47</v>
      </c>
      <c r="G51" s="259">
        <v>6087.06</v>
      </c>
      <c r="H51" s="259">
        <v>8103.11</v>
      </c>
      <c r="I51" s="259">
        <v>8310.24</v>
      </c>
      <c r="J51" s="259">
        <v>8581.8799999999992</v>
      </c>
      <c r="K51" s="259">
        <v>8989.57</v>
      </c>
      <c r="L51" s="259">
        <v>10023.1</v>
      </c>
      <c r="M51" s="259">
        <v>10110.799999999999</v>
      </c>
      <c r="N51" s="259">
        <v>9103.9500000000007</v>
      </c>
      <c r="O51" s="259">
        <v>9796.9</v>
      </c>
      <c r="P51" s="259">
        <v>10687</v>
      </c>
      <c r="Q51" s="239">
        <v>12264.076349432173</v>
      </c>
      <c r="R51" s="239">
        <v>14120.966166562728</v>
      </c>
      <c r="S51" s="239">
        <v>14488.693944974233</v>
      </c>
      <c r="T51" s="41" t="s">
        <v>137</v>
      </c>
    </row>
    <row r="52" spans="2:20" s="1" customFormat="1" ht="25.15" customHeight="1">
      <c r="B52" s="73" t="s">
        <v>83</v>
      </c>
      <c r="C52" s="6" t="s">
        <v>117</v>
      </c>
      <c r="D52" s="302">
        <v>0</v>
      </c>
      <c r="E52" s="302">
        <v>0</v>
      </c>
      <c r="F52" s="302">
        <v>0</v>
      </c>
      <c r="G52" s="302">
        <v>0</v>
      </c>
      <c r="H52" s="302">
        <v>0</v>
      </c>
      <c r="I52" s="302">
        <v>0</v>
      </c>
      <c r="J52" s="302">
        <v>0</v>
      </c>
      <c r="K52" s="302">
        <v>0</v>
      </c>
      <c r="L52" s="302">
        <v>0</v>
      </c>
      <c r="M52" s="302">
        <v>0</v>
      </c>
      <c r="N52" s="302">
        <v>0</v>
      </c>
      <c r="O52" s="302">
        <v>0</v>
      </c>
      <c r="P52" s="302">
        <v>0</v>
      </c>
      <c r="Q52" s="303">
        <v>0</v>
      </c>
      <c r="R52" s="303">
        <v>0</v>
      </c>
      <c r="S52" s="303">
        <v>0</v>
      </c>
      <c r="T52" s="25" t="s">
        <v>138</v>
      </c>
    </row>
    <row r="53" spans="2:20" s="1" customFormat="1" ht="25.15" customHeight="1">
      <c r="B53" s="210"/>
      <c r="C53" s="210" t="s">
        <v>0</v>
      </c>
      <c r="D53" s="211">
        <f>SUM(D36:D52)</f>
        <v>750634.87425430829</v>
      </c>
      <c r="E53" s="211">
        <f t="shared" ref="E53:Q53" si="6">SUM(E36:E52)</f>
        <v>914174.44813887752</v>
      </c>
      <c r="F53" s="211">
        <f t="shared" si="6"/>
        <v>939059.5866327621</v>
      </c>
      <c r="G53" s="211">
        <f t="shared" si="6"/>
        <v>931028.41286589275</v>
      </c>
      <c r="H53" s="211">
        <f t="shared" si="6"/>
        <v>979705.71877307154</v>
      </c>
      <c r="I53" s="211">
        <f t="shared" si="6"/>
        <v>995174.47489633935</v>
      </c>
      <c r="J53" s="211">
        <f t="shared" si="6"/>
        <v>1011548.1869708094</v>
      </c>
      <c r="K53" s="211">
        <f t="shared" si="6"/>
        <v>1085372.1703736184</v>
      </c>
      <c r="L53" s="211">
        <f t="shared" si="6"/>
        <v>1148129.2720467458</v>
      </c>
      <c r="M53" s="211">
        <f t="shared" si="6"/>
        <v>1152385.2735290753</v>
      </c>
      <c r="N53" s="211">
        <f t="shared" si="6"/>
        <v>984604.11398096883</v>
      </c>
      <c r="O53" s="211">
        <f t="shared" si="6"/>
        <v>1157210.4802193376</v>
      </c>
      <c r="P53" s="211">
        <f t="shared" si="6"/>
        <v>1386978.1225840515</v>
      </c>
      <c r="Q53" s="211">
        <f t="shared" si="6"/>
        <v>1578307.1684760051</v>
      </c>
      <c r="R53" s="211">
        <f t="shared" ref="R53:S53" si="7">SUM(R36:R52)</f>
        <v>1775564.0615542352</v>
      </c>
      <c r="S53" s="211">
        <f t="shared" si="7"/>
        <v>1883238.2563472665</v>
      </c>
      <c r="T53" s="70" t="s">
        <v>19</v>
      </c>
    </row>
    <row r="54" spans="2:20" s="1" customFormat="1" ht="25.15" customHeight="1" thickBot="1">
      <c r="B54" s="209"/>
      <c r="C54" s="209" t="s">
        <v>62</v>
      </c>
      <c r="D54" s="116">
        <f>D53-D37</f>
        <v>734791.37425430829</v>
      </c>
      <c r="E54" s="116">
        <f t="shared" ref="E54:Q54" si="8">E53-E37</f>
        <v>894488.54813887749</v>
      </c>
      <c r="F54" s="116">
        <f t="shared" si="8"/>
        <v>918230.98663276213</v>
      </c>
      <c r="G54" s="116">
        <f t="shared" si="8"/>
        <v>903974.31286589277</v>
      </c>
      <c r="H54" s="116">
        <f t="shared" si="8"/>
        <v>949700.91877307149</v>
      </c>
      <c r="I54" s="116">
        <f t="shared" si="8"/>
        <v>960409.57489633933</v>
      </c>
      <c r="J54" s="116">
        <f t="shared" si="8"/>
        <v>978917.08697080938</v>
      </c>
      <c r="K54" s="116">
        <f t="shared" si="8"/>
        <v>1027647.2703736183</v>
      </c>
      <c r="L54" s="116">
        <f t="shared" si="8"/>
        <v>1102812.6720467457</v>
      </c>
      <c r="M54" s="116">
        <f t="shared" si="8"/>
        <v>1112981.4735290753</v>
      </c>
      <c r="N54" s="116">
        <f t="shared" si="8"/>
        <v>955396.91398096888</v>
      </c>
      <c r="O54" s="116">
        <f t="shared" si="8"/>
        <v>1112466.3802193375</v>
      </c>
      <c r="P54" s="116">
        <f t="shared" si="8"/>
        <v>1322487.1225840515</v>
      </c>
      <c r="Q54" s="116">
        <f t="shared" si="8"/>
        <v>1511174.108055851</v>
      </c>
      <c r="R54" s="116">
        <f t="shared" ref="R54:S54" si="9">R53-R37</f>
        <v>1707643.3328836241</v>
      </c>
      <c r="S54" s="116">
        <f t="shared" si="9"/>
        <v>1819313.3398456774</v>
      </c>
      <c r="T54" s="77" t="s">
        <v>63</v>
      </c>
    </row>
    <row r="55" spans="2:20" ht="24.95" customHeight="1">
      <c r="B55" s="450" t="s">
        <v>407</v>
      </c>
      <c r="C55" s="450"/>
      <c r="D55" s="34"/>
      <c r="E55" s="34"/>
      <c r="F55" s="34"/>
      <c r="G55" s="34"/>
      <c r="H55" s="34"/>
      <c r="I55" s="34"/>
      <c r="J55" s="34"/>
      <c r="K55" s="34"/>
      <c r="L55" s="34"/>
      <c r="M55" s="34"/>
      <c r="N55" s="34"/>
      <c r="O55" s="34"/>
      <c r="P55" s="34"/>
      <c r="Q55" s="34"/>
      <c r="R55" s="34"/>
      <c r="S55" s="34"/>
      <c r="T55" s="191" t="s">
        <v>406</v>
      </c>
    </row>
    <row r="56" spans="2:20" ht="24.95" customHeight="1">
      <c r="B56" s="448" t="s">
        <v>196</v>
      </c>
      <c r="C56" s="448"/>
      <c r="D56" s="11"/>
      <c r="E56" s="11"/>
      <c r="F56" s="12"/>
      <c r="G56" s="12"/>
      <c r="H56" s="24"/>
      <c r="I56" s="24"/>
      <c r="J56" s="24"/>
      <c r="K56" s="24"/>
      <c r="L56" s="24"/>
      <c r="M56" s="24"/>
      <c r="N56" s="171"/>
      <c r="O56" s="171"/>
      <c r="P56" s="171"/>
      <c r="Q56" s="171"/>
      <c r="R56" s="171"/>
      <c r="S56" s="171"/>
      <c r="T56" s="191" t="s">
        <v>327</v>
      </c>
    </row>
    <row r="57" spans="2:20" s="1" customFormat="1" ht="24.95" customHeight="1">
      <c r="B57" s="88" t="s">
        <v>197</v>
      </c>
      <c r="C57" s="88"/>
      <c r="D57" s="85"/>
      <c r="E57" s="85"/>
      <c r="F57" s="86"/>
      <c r="G57" s="87"/>
      <c r="H57" s="8"/>
      <c r="I57" s="8"/>
      <c r="J57" s="8"/>
      <c r="K57" s="108"/>
      <c r="L57" s="108"/>
      <c r="M57" s="108"/>
      <c r="N57" s="108"/>
      <c r="O57" s="108"/>
      <c r="P57" s="108"/>
      <c r="Q57" s="108"/>
      <c r="R57" s="108"/>
      <c r="S57" s="108"/>
      <c r="T57" s="88" t="s">
        <v>180</v>
      </c>
    </row>
    <row r="58" spans="2:20" ht="24.95" customHeight="1">
      <c r="C58" s="42"/>
      <c r="D58" s="43"/>
      <c r="E58" s="43"/>
      <c r="F58" s="43"/>
      <c r="G58" s="43"/>
      <c r="H58" s="43"/>
      <c r="I58" s="43"/>
      <c r="J58" s="43"/>
      <c r="K58" s="43"/>
      <c r="L58" s="43"/>
      <c r="M58" s="43"/>
      <c r="N58" s="43"/>
      <c r="O58" s="43"/>
      <c r="P58" s="43"/>
      <c r="Q58" s="43"/>
      <c r="R58" s="43"/>
      <c r="S58" s="43"/>
      <c r="T58" s="44"/>
    </row>
    <row r="59" spans="2:20" ht="25.15" customHeight="1">
      <c r="B59" s="426" t="s">
        <v>445</v>
      </c>
      <c r="C59" s="426"/>
      <c r="D59" s="426"/>
      <c r="E59" s="426"/>
      <c r="F59" s="426"/>
      <c r="G59" s="426"/>
      <c r="H59" s="426"/>
      <c r="I59" s="426"/>
      <c r="J59" s="426"/>
      <c r="K59" s="426"/>
      <c r="L59" s="426"/>
      <c r="M59" s="426"/>
      <c r="N59" s="426"/>
      <c r="O59" s="426"/>
      <c r="P59" s="426"/>
      <c r="Q59" s="426"/>
      <c r="R59" s="426"/>
      <c r="S59" s="426"/>
      <c r="T59" s="426"/>
    </row>
    <row r="60" spans="2:20" ht="25.15" customHeight="1">
      <c r="B60" s="427" t="s">
        <v>446</v>
      </c>
      <c r="C60" s="427"/>
      <c r="D60" s="427"/>
      <c r="E60" s="427"/>
      <c r="F60" s="427"/>
      <c r="G60" s="427"/>
      <c r="H60" s="427"/>
      <c r="I60" s="427"/>
      <c r="J60" s="427"/>
      <c r="K60" s="427"/>
      <c r="L60" s="427"/>
      <c r="M60" s="427"/>
      <c r="N60" s="427"/>
      <c r="O60" s="427"/>
      <c r="P60" s="427"/>
      <c r="Q60" s="427"/>
      <c r="R60" s="427"/>
      <c r="S60" s="427"/>
      <c r="T60" s="427"/>
    </row>
    <row r="61" spans="2:20" ht="25.15" customHeight="1">
      <c r="B61" s="173"/>
      <c r="C61" s="173"/>
      <c r="D61" s="284"/>
      <c r="E61" s="284"/>
      <c r="F61" s="284"/>
      <c r="G61" s="284"/>
      <c r="H61" s="284"/>
      <c r="I61" s="284"/>
      <c r="J61" s="284"/>
      <c r="K61" s="284"/>
      <c r="L61" s="284"/>
      <c r="M61" s="284"/>
      <c r="N61" s="284"/>
      <c r="O61" s="284"/>
      <c r="P61" s="284"/>
      <c r="Q61" s="284"/>
      <c r="R61" s="284"/>
      <c r="S61" s="284"/>
      <c r="T61" s="149" t="s">
        <v>207</v>
      </c>
    </row>
    <row r="62" spans="2:20" ht="25.15" customHeight="1">
      <c r="B62" s="3" t="s">
        <v>67</v>
      </c>
      <c r="C62" s="95" t="s">
        <v>120</v>
      </c>
      <c r="D62" s="55">
        <v>2010</v>
      </c>
      <c r="E62" s="56">
        <v>2011</v>
      </c>
      <c r="F62" s="56">
        <v>2012</v>
      </c>
      <c r="G62" s="56">
        <v>2013</v>
      </c>
      <c r="H62" s="56">
        <v>2014</v>
      </c>
      <c r="I62" s="56">
        <v>2015</v>
      </c>
      <c r="J62" s="56">
        <v>2016</v>
      </c>
      <c r="K62" s="56">
        <v>2017</v>
      </c>
      <c r="L62" s="3">
        <v>2018</v>
      </c>
      <c r="M62" s="56">
        <v>2019</v>
      </c>
      <c r="N62" s="55">
        <v>2020</v>
      </c>
      <c r="O62" s="55">
        <v>2021</v>
      </c>
      <c r="P62" s="55">
        <v>2022</v>
      </c>
      <c r="Q62" s="55">
        <v>2023</v>
      </c>
      <c r="R62" s="55" t="s">
        <v>368</v>
      </c>
      <c r="S62" s="55" t="s">
        <v>404</v>
      </c>
      <c r="T62" s="3" t="s">
        <v>121</v>
      </c>
    </row>
    <row r="63" spans="2:20" ht="25.15" customHeight="1">
      <c r="B63" s="75"/>
      <c r="C63" s="40" t="s">
        <v>104</v>
      </c>
      <c r="D63" s="111">
        <f>SUM(D64:D72,D74:D75,D77:D79)</f>
        <v>222037.60161266907</v>
      </c>
      <c r="E63" s="111">
        <f t="shared" ref="E63:S63" si="10">SUM(E64:E72,E74:E75,E77:E79)</f>
        <v>240796.37109562568</v>
      </c>
      <c r="F63" s="111">
        <f t="shared" si="10"/>
        <v>258990.94431982408</v>
      </c>
      <c r="G63" s="111">
        <f t="shared" si="10"/>
        <v>290719.83633452083</v>
      </c>
      <c r="H63" s="111">
        <f t="shared" si="10"/>
        <v>308362.49548623024</v>
      </c>
      <c r="I63" s="111">
        <f t="shared" si="10"/>
        <v>323565.037196071</v>
      </c>
      <c r="J63" s="111">
        <f t="shared" si="10"/>
        <v>349289.91432262142</v>
      </c>
      <c r="K63" s="111">
        <f t="shared" si="10"/>
        <v>369244.83456377883</v>
      </c>
      <c r="L63" s="111">
        <f t="shared" si="10"/>
        <v>384658.25140862021</v>
      </c>
      <c r="M63" s="111">
        <f t="shared" si="10"/>
        <v>395088.00708983681</v>
      </c>
      <c r="N63" s="111">
        <f t="shared" si="10"/>
        <v>369471.56417852797</v>
      </c>
      <c r="O63" s="111">
        <f t="shared" si="10"/>
        <v>396261.57374935516</v>
      </c>
      <c r="P63" s="111">
        <f t="shared" si="10"/>
        <v>446640.43564995326</v>
      </c>
      <c r="Q63" s="111">
        <f t="shared" si="10"/>
        <v>488702.43990384776</v>
      </c>
      <c r="R63" s="111">
        <f t="shared" si="10"/>
        <v>552009.77305902319</v>
      </c>
      <c r="S63" s="111">
        <f t="shared" si="10"/>
        <v>585078.59126887587</v>
      </c>
      <c r="T63" s="180" t="s">
        <v>44</v>
      </c>
    </row>
    <row r="64" spans="2:20" ht="25.15" customHeight="1">
      <c r="B64" s="129" t="s">
        <v>68</v>
      </c>
      <c r="C64" s="178" t="s">
        <v>45</v>
      </c>
      <c r="D64" s="262">
        <v>2495.0616126690466</v>
      </c>
      <c r="E64" s="239">
        <v>2693.8210956256962</v>
      </c>
      <c r="F64" s="239">
        <v>2760.2743198241074</v>
      </c>
      <c r="G64" s="239">
        <v>2989.9663345208292</v>
      </c>
      <c r="H64" s="239">
        <v>3141.9954862302066</v>
      </c>
      <c r="I64" s="239">
        <v>3269.3771960709937</v>
      </c>
      <c r="J64" s="239">
        <v>3346.7743226213906</v>
      </c>
      <c r="K64" s="239">
        <v>3490.8745637788124</v>
      </c>
      <c r="L64" s="239">
        <v>3581.0214086201931</v>
      </c>
      <c r="M64" s="239">
        <v>3667.9470898367445</v>
      </c>
      <c r="N64" s="239">
        <v>3833.1941785279469</v>
      </c>
      <c r="O64" s="239">
        <v>4035.1892187283711</v>
      </c>
      <c r="P64" s="239">
        <v>4104.3856499532103</v>
      </c>
      <c r="Q64" s="239">
        <v>4361.5236191437616</v>
      </c>
      <c r="R64" s="239">
        <v>4464.0906005314946</v>
      </c>
      <c r="S64" s="239">
        <v>4553.3647784315526</v>
      </c>
      <c r="T64" s="41" t="s">
        <v>127</v>
      </c>
    </row>
    <row r="65" spans="2:20" ht="25.15" customHeight="1">
      <c r="B65" s="129" t="s">
        <v>69</v>
      </c>
      <c r="C65" s="178" t="s">
        <v>46</v>
      </c>
      <c r="D65" s="262">
        <v>9485.0300000000007</v>
      </c>
      <c r="E65" s="239">
        <v>10628.2</v>
      </c>
      <c r="F65" s="239">
        <v>12800.8</v>
      </c>
      <c r="G65" s="239">
        <v>15078.7</v>
      </c>
      <c r="H65" s="239">
        <v>16999.599999999999</v>
      </c>
      <c r="I65" s="239">
        <v>19874.599999999999</v>
      </c>
      <c r="J65" s="239">
        <v>18450.7</v>
      </c>
      <c r="K65" s="239">
        <v>19418.900000000001</v>
      </c>
      <c r="L65" s="239">
        <v>20429</v>
      </c>
      <c r="M65" s="239">
        <v>20343.3</v>
      </c>
      <c r="N65" s="239">
        <v>20965.400000000001</v>
      </c>
      <c r="O65" s="239">
        <v>25124.400000000001</v>
      </c>
      <c r="P65" s="239">
        <v>26486.1</v>
      </c>
      <c r="Q65" s="239">
        <v>19140</v>
      </c>
      <c r="R65" s="239">
        <v>21228.662836492047</v>
      </c>
      <c r="S65" s="239">
        <v>21041.01501984015</v>
      </c>
      <c r="T65" s="41" t="s">
        <v>128</v>
      </c>
    </row>
    <row r="66" spans="2:20" ht="25.15" customHeight="1">
      <c r="B66" s="129" t="s">
        <v>70</v>
      </c>
      <c r="C66" s="178" t="s">
        <v>13</v>
      </c>
      <c r="D66" s="262">
        <v>29563.3</v>
      </c>
      <c r="E66" s="239">
        <v>32979.5</v>
      </c>
      <c r="F66" s="239">
        <v>35505.300000000003</v>
      </c>
      <c r="G66" s="239">
        <v>38050.1</v>
      </c>
      <c r="H66" s="239">
        <v>41073</v>
      </c>
      <c r="I66" s="239">
        <v>43557</v>
      </c>
      <c r="J66" s="239">
        <v>43924.2</v>
      </c>
      <c r="K66" s="239">
        <v>46304.6</v>
      </c>
      <c r="L66" s="239">
        <v>45631.3</v>
      </c>
      <c r="M66" s="239">
        <v>47459.8</v>
      </c>
      <c r="N66" s="239">
        <v>44554.6</v>
      </c>
      <c r="O66" s="239">
        <v>47590.494530626784</v>
      </c>
      <c r="P66" s="239">
        <v>50890.7</v>
      </c>
      <c r="Q66" s="239">
        <v>61916.66301446483</v>
      </c>
      <c r="R66" s="239">
        <v>67111.087904024665</v>
      </c>
      <c r="S66" s="239">
        <v>70432.027655514554</v>
      </c>
      <c r="T66" s="41" t="s">
        <v>47</v>
      </c>
    </row>
    <row r="67" spans="2:20" ht="25.15" customHeight="1">
      <c r="B67" s="129" t="s">
        <v>71</v>
      </c>
      <c r="C67" s="178" t="s">
        <v>48</v>
      </c>
      <c r="D67" s="262">
        <v>4185.72</v>
      </c>
      <c r="E67" s="239">
        <v>4329.7700000000004</v>
      </c>
      <c r="F67" s="239">
        <v>4442.5200000000004</v>
      </c>
      <c r="G67" s="239">
        <v>5026.2</v>
      </c>
      <c r="H67" s="239">
        <v>5402.42</v>
      </c>
      <c r="I67" s="239">
        <v>5679.33</v>
      </c>
      <c r="J67" s="239">
        <v>6325.79</v>
      </c>
      <c r="K67" s="239">
        <v>7154.36</v>
      </c>
      <c r="L67" s="239">
        <v>8045.05</v>
      </c>
      <c r="M67" s="239">
        <v>9544.25</v>
      </c>
      <c r="N67" s="239">
        <v>10512.6</v>
      </c>
      <c r="O67" s="239">
        <v>11110.9</v>
      </c>
      <c r="P67" s="239">
        <v>11409.1</v>
      </c>
      <c r="Q67" s="239">
        <v>13085.3</v>
      </c>
      <c r="R67" s="239">
        <v>13971.495871989071</v>
      </c>
      <c r="S67" s="239">
        <v>14410.255265942764</v>
      </c>
      <c r="T67" s="41" t="s">
        <v>129</v>
      </c>
    </row>
    <row r="68" spans="2:20" ht="25.15" customHeight="1">
      <c r="B68" s="129" t="s">
        <v>72</v>
      </c>
      <c r="C68" s="178" t="s">
        <v>14</v>
      </c>
      <c r="D68" s="262">
        <v>42754</v>
      </c>
      <c r="E68" s="239">
        <v>42952.2</v>
      </c>
      <c r="F68" s="239">
        <v>40911.1</v>
      </c>
      <c r="G68" s="239">
        <v>45817</v>
      </c>
      <c r="H68" s="239">
        <v>47309</v>
      </c>
      <c r="I68" s="239">
        <v>48772.6</v>
      </c>
      <c r="J68" s="239">
        <v>50828.3</v>
      </c>
      <c r="K68" s="239">
        <v>53614.3</v>
      </c>
      <c r="L68" s="239">
        <v>56521.7</v>
      </c>
      <c r="M68" s="239">
        <v>59114</v>
      </c>
      <c r="N68" s="239">
        <v>53970.400000000001</v>
      </c>
      <c r="O68" s="239">
        <v>55903.7</v>
      </c>
      <c r="P68" s="239">
        <v>60764.7</v>
      </c>
      <c r="Q68" s="239">
        <v>63631.747723402834</v>
      </c>
      <c r="R68" s="239">
        <v>75688.924164584052</v>
      </c>
      <c r="S68" s="239">
        <v>82148.039197094942</v>
      </c>
      <c r="T68" s="41" t="s">
        <v>49</v>
      </c>
    </row>
    <row r="69" spans="2:20" ht="25.15" customHeight="1">
      <c r="B69" s="129" t="s">
        <v>73</v>
      </c>
      <c r="C69" s="178" t="s">
        <v>50</v>
      </c>
      <c r="D69" s="262">
        <v>41298.6</v>
      </c>
      <c r="E69" s="239">
        <v>43873.1</v>
      </c>
      <c r="F69" s="239">
        <v>48954.7</v>
      </c>
      <c r="G69" s="239">
        <v>56171.9</v>
      </c>
      <c r="H69" s="239">
        <v>56365.2</v>
      </c>
      <c r="I69" s="239">
        <v>56665.5</v>
      </c>
      <c r="J69" s="239">
        <v>66813.7</v>
      </c>
      <c r="K69" s="239">
        <v>68970.5</v>
      </c>
      <c r="L69" s="239">
        <v>69826.2</v>
      </c>
      <c r="M69" s="239">
        <v>71639.199999999997</v>
      </c>
      <c r="N69" s="239">
        <v>68540.399999999994</v>
      </c>
      <c r="O69" s="239">
        <v>76120</v>
      </c>
      <c r="P69" s="239">
        <v>86185.5</v>
      </c>
      <c r="Q69" s="239">
        <v>91718.024522953929</v>
      </c>
      <c r="R69" s="239">
        <v>101820.84741029606</v>
      </c>
      <c r="S69" s="239">
        <v>107048.80169193963</v>
      </c>
      <c r="T69" s="41" t="s">
        <v>130</v>
      </c>
    </row>
    <row r="70" spans="2:20" ht="25.15" customHeight="1">
      <c r="B70" s="129" t="s">
        <v>74</v>
      </c>
      <c r="C70" s="178" t="s">
        <v>51</v>
      </c>
      <c r="D70" s="262">
        <v>24137</v>
      </c>
      <c r="E70" s="239">
        <v>26572.1</v>
      </c>
      <c r="F70" s="239">
        <v>31184</v>
      </c>
      <c r="G70" s="239">
        <v>33347.9</v>
      </c>
      <c r="H70" s="239">
        <v>36587.300000000003</v>
      </c>
      <c r="I70" s="239">
        <v>39060.300000000003</v>
      </c>
      <c r="J70" s="239">
        <v>43358.6</v>
      </c>
      <c r="K70" s="239">
        <v>43344.5</v>
      </c>
      <c r="L70" s="239">
        <v>45262.2</v>
      </c>
      <c r="M70" s="239">
        <v>42466.8</v>
      </c>
      <c r="N70" s="239">
        <v>36562.1</v>
      </c>
      <c r="O70" s="239">
        <v>37342.6</v>
      </c>
      <c r="P70" s="239">
        <v>46539.6</v>
      </c>
      <c r="Q70" s="239">
        <v>54193.120685618414</v>
      </c>
      <c r="R70" s="239">
        <v>64237.426129193351</v>
      </c>
      <c r="S70" s="239">
        <v>68855.4007461078</v>
      </c>
      <c r="T70" s="41" t="s">
        <v>131</v>
      </c>
    </row>
    <row r="71" spans="2:20" ht="25.15" customHeight="1">
      <c r="B71" s="129" t="s">
        <v>75</v>
      </c>
      <c r="C71" s="178" t="s">
        <v>52</v>
      </c>
      <c r="D71" s="262">
        <v>7472.93</v>
      </c>
      <c r="E71" s="239">
        <v>8696.7900000000009</v>
      </c>
      <c r="F71" s="239">
        <v>10430.299999999999</v>
      </c>
      <c r="G71" s="239">
        <v>12676.3</v>
      </c>
      <c r="H71" s="239">
        <v>13536</v>
      </c>
      <c r="I71" s="239">
        <v>14188.5</v>
      </c>
      <c r="J71" s="239">
        <v>15472</v>
      </c>
      <c r="K71" s="239">
        <v>16851</v>
      </c>
      <c r="L71" s="239">
        <v>17549.400000000001</v>
      </c>
      <c r="M71" s="239">
        <v>19364.900000000001</v>
      </c>
      <c r="N71" s="239">
        <v>14857.2</v>
      </c>
      <c r="O71" s="239">
        <v>17065.8</v>
      </c>
      <c r="P71" s="239">
        <v>21594.2</v>
      </c>
      <c r="Q71" s="239">
        <v>22895.944774178221</v>
      </c>
      <c r="R71" s="239">
        <v>25644.018291936245</v>
      </c>
      <c r="S71" s="239">
        <v>27458.976824426019</v>
      </c>
      <c r="T71" s="41" t="s">
        <v>132</v>
      </c>
    </row>
    <row r="72" spans="2:20" ht="25.15" customHeight="1">
      <c r="B72" s="129" t="s">
        <v>76</v>
      </c>
      <c r="C72" s="178" t="s">
        <v>53</v>
      </c>
      <c r="D72" s="262">
        <v>8328.56</v>
      </c>
      <c r="E72" s="239">
        <v>9154.52</v>
      </c>
      <c r="F72" s="239">
        <v>8407.98</v>
      </c>
      <c r="G72" s="239">
        <v>10381.200000000001</v>
      </c>
      <c r="H72" s="239">
        <v>11324</v>
      </c>
      <c r="I72" s="239">
        <v>11777</v>
      </c>
      <c r="J72" s="239">
        <v>11978.3</v>
      </c>
      <c r="K72" s="239">
        <v>13125.7</v>
      </c>
      <c r="L72" s="239">
        <v>14130.5</v>
      </c>
      <c r="M72" s="239">
        <v>15037.8</v>
      </c>
      <c r="N72" s="239">
        <v>15693.8</v>
      </c>
      <c r="O72" s="239">
        <v>16772.400000000001</v>
      </c>
      <c r="P72" s="239">
        <v>16722.5</v>
      </c>
      <c r="Q72" s="239">
        <v>18609.417445212159</v>
      </c>
      <c r="R72" s="239">
        <v>20125.890841553377</v>
      </c>
      <c r="S72" s="239">
        <v>21057.481198846319</v>
      </c>
      <c r="T72" s="41" t="s">
        <v>133</v>
      </c>
    </row>
    <row r="73" spans="2:20" ht="25.15" customHeight="1">
      <c r="B73" s="129" t="s">
        <v>77</v>
      </c>
      <c r="C73" s="179" t="s">
        <v>54</v>
      </c>
      <c r="D73" s="263">
        <v>19576.599999999999</v>
      </c>
      <c r="E73" s="261">
        <v>20241.099999999999</v>
      </c>
      <c r="F73" s="261">
        <v>21100.3</v>
      </c>
      <c r="G73" s="261">
        <v>23927.3</v>
      </c>
      <c r="H73" s="261">
        <v>26478.2</v>
      </c>
      <c r="I73" s="261">
        <v>29534.9</v>
      </c>
      <c r="J73" s="261">
        <v>29571.5</v>
      </c>
      <c r="K73" s="261">
        <v>25656.799999999999</v>
      </c>
      <c r="L73" s="261">
        <v>25066.2</v>
      </c>
      <c r="M73" s="261">
        <v>25024.799999999999</v>
      </c>
      <c r="N73" s="261">
        <v>24358.2</v>
      </c>
      <c r="O73" s="261">
        <v>24430.5</v>
      </c>
      <c r="P73" s="261">
        <v>29498.6</v>
      </c>
      <c r="Q73" s="261">
        <v>44284.308103163668</v>
      </c>
      <c r="R73" s="261">
        <v>50497.531005626632</v>
      </c>
      <c r="S73" s="261">
        <v>53337.221585714491</v>
      </c>
      <c r="T73" s="180" t="s">
        <v>55</v>
      </c>
    </row>
    <row r="74" spans="2:20" ht="25.15" customHeight="1">
      <c r="B74" s="129" t="s">
        <v>78</v>
      </c>
      <c r="C74" s="178" t="s">
        <v>56</v>
      </c>
      <c r="D74" s="262">
        <v>4112.7299999999996</v>
      </c>
      <c r="E74" s="239">
        <v>5138.1899999999996</v>
      </c>
      <c r="F74" s="239">
        <v>5272.2</v>
      </c>
      <c r="G74" s="239">
        <v>5524.65</v>
      </c>
      <c r="H74" s="239">
        <v>6227.1</v>
      </c>
      <c r="I74" s="239">
        <v>6697.17</v>
      </c>
      <c r="J74" s="239">
        <v>7622.94</v>
      </c>
      <c r="K74" s="239">
        <v>8618.11</v>
      </c>
      <c r="L74" s="239">
        <v>8832.2099999999991</v>
      </c>
      <c r="M74" s="239">
        <v>8840.65</v>
      </c>
      <c r="N74" s="239">
        <v>8336.58</v>
      </c>
      <c r="O74" s="239">
        <v>9061.73</v>
      </c>
      <c r="P74" s="239">
        <v>11246.7</v>
      </c>
      <c r="Q74" s="239">
        <v>12435.516280945831</v>
      </c>
      <c r="R74" s="239">
        <v>15518.995988264498</v>
      </c>
      <c r="S74" s="239">
        <v>16499.539213998651</v>
      </c>
      <c r="T74" s="41" t="s">
        <v>134</v>
      </c>
    </row>
    <row r="75" spans="2:20" ht="25.15" customHeight="1">
      <c r="B75" s="129" t="s">
        <v>210</v>
      </c>
      <c r="C75" s="178" t="s">
        <v>193</v>
      </c>
      <c r="D75" s="262">
        <v>24735.5</v>
      </c>
      <c r="E75" s="239">
        <v>27458</v>
      </c>
      <c r="F75" s="239">
        <v>29226.3</v>
      </c>
      <c r="G75" s="239">
        <v>32897</v>
      </c>
      <c r="H75" s="239">
        <v>35129.9</v>
      </c>
      <c r="I75" s="239">
        <v>36978.1</v>
      </c>
      <c r="J75" s="239">
        <v>40964</v>
      </c>
      <c r="K75" s="239">
        <v>43686.3</v>
      </c>
      <c r="L75" s="239">
        <v>48022.3</v>
      </c>
      <c r="M75" s="239">
        <v>50743.8</v>
      </c>
      <c r="N75" s="239">
        <v>46524.1</v>
      </c>
      <c r="O75" s="239">
        <v>46957.9</v>
      </c>
      <c r="P75" s="239">
        <v>55658.400000000001</v>
      </c>
      <c r="Q75" s="239">
        <v>65719.561771908935</v>
      </c>
      <c r="R75" s="239">
        <v>76111.713122797519</v>
      </c>
      <c r="S75" s="239">
        <v>81618.794004550815</v>
      </c>
      <c r="T75" s="41" t="s">
        <v>211</v>
      </c>
    </row>
    <row r="76" spans="2:20" ht="25.15" customHeight="1">
      <c r="B76" s="129" t="s">
        <v>79</v>
      </c>
      <c r="C76" s="179" t="s">
        <v>57</v>
      </c>
      <c r="D76" s="263">
        <v>53416.491234326008</v>
      </c>
      <c r="E76" s="261">
        <v>57041.169649212432</v>
      </c>
      <c r="F76" s="261">
        <v>64664.151076042202</v>
      </c>
      <c r="G76" s="261">
        <v>74512.492575195036</v>
      </c>
      <c r="H76" s="261">
        <v>80301.127470646708</v>
      </c>
      <c r="I76" s="261">
        <v>88306.203623296111</v>
      </c>
      <c r="J76" s="261">
        <v>88306.203623296111</v>
      </c>
      <c r="K76" s="261">
        <v>96074.042742511185</v>
      </c>
      <c r="L76" s="261">
        <v>101679.67682347023</v>
      </c>
      <c r="M76" s="261">
        <v>100950.39954367427</v>
      </c>
      <c r="N76" s="261">
        <v>97082.959734128744</v>
      </c>
      <c r="O76" s="261">
        <v>98579.914218962702</v>
      </c>
      <c r="P76" s="261">
        <v>99676.651438169341</v>
      </c>
      <c r="Q76" s="261">
        <v>100654.91875591711</v>
      </c>
      <c r="R76" s="261">
        <v>104826.45713023328</v>
      </c>
      <c r="S76" s="261">
        <v>107649.40545357467</v>
      </c>
      <c r="T76" s="180" t="s">
        <v>135</v>
      </c>
    </row>
    <row r="77" spans="2:20" ht="25.15" customHeight="1">
      <c r="B77" s="129" t="s">
        <v>80</v>
      </c>
      <c r="C77" s="178" t="s">
        <v>58</v>
      </c>
      <c r="D77" s="262">
        <v>10211.200000000001</v>
      </c>
      <c r="E77" s="239">
        <v>12103.2</v>
      </c>
      <c r="F77" s="239">
        <v>13450.9</v>
      </c>
      <c r="G77" s="239">
        <v>15140.2</v>
      </c>
      <c r="H77" s="239">
        <v>17045.400000000001</v>
      </c>
      <c r="I77" s="239">
        <v>17599.8</v>
      </c>
      <c r="J77" s="239">
        <v>18940.2</v>
      </c>
      <c r="K77" s="239">
        <v>20900.2</v>
      </c>
      <c r="L77" s="239">
        <v>21361.7</v>
      </c>
      <c r="M77" s="239">
        <v>20577.900000000001</v>
      </c>
      <c r="N77" s="239">
        <v>19777.900000000001</v>
      </c>
      <c r="O77" s="239">
        <v>20433.7</v>
      </c>
      <c r="P77" s="239">
        <v>23423.9</v>
      </c>
      <c r="Q77" s="239">
        <v>25889.2874313676</v>
      </c>
      <c r="R77" s="239">
        <v>27247.43506717377</v>
      </c>
      <c r="S77" s="239">
        <v>28103.12969331977</v>
      </c>
      <c r="T77" s="41" t="s">
        <v>59</v>
      </c>
    </row>
    <row r="78" spans="2:20" ht="25.15" customHeight="1">
      <c r="B78" s="129" t="s">
        <v>81</v>
      </c>
      <c r="C78" s="178" t="s">
        <v>60</v>
      </c>
      <c r="D78" s="262">
        <v>9656.49</v>
      </c>
      <c r="E78" s="239">
        <v>10363.299999999999</v>
      </c>
      <c r="F78" s="239">
        <v>10922.3</v>
      </c>
      <c r="G78" s="239">
        <v>12825.4</v>
      </c>
      <c r="H78" s="239">
        <v>13251</v>
      </c>
      <c r="I78" s="239">
        <v>14255.7</v>
      </c>
      <c r="J78" s="239">
        <v>15484.7</v>
      </c>
      <c r="K78" s="239">
        <v>17377.400000000001</v>
      </c>
      <c r="L78" s="239">
        <v>18647.3</v>
      </c>
      <c r="M78" s="239">
        <v>19640.900000000001</v>
      </c>
      <c r="N78" s="239">
        <v>19162.599999999999</v>
      </c>
      <c r="O78" s="239">
        <v>22130.1</v>
      </c>
      <c r="P78" s="239">
        <v>24217.5</v>
      </c>
      <c r="Q78" s="239">
        <v>26885.592640154293</v>
      </c>
      <c r="R78" s="239">
        <v>30035.493827054845</v>
      </c>
      <c r="S78" s="239">
        <v>32270.017089046371</v>
      </c>
      <c r="T78" s="41" t="s">
        <v>136</v>
      </c>
    </row>
    <row r="79" spans="2:20" ht="25.15" customHeight="1">
      <c r="B79" s="129" t="s">
        <v>82</v>
      </c>
      <c r="C79" s="178" t="s">
        <v>61</v>
      </c>
      <c r="D79" s="262">
        <v>3601.48</v>
      </c>
      <c r="E79" s="239">
        <v>3853.68</v>
      </c>
      <c r="F79" s="239">
        <v>4722.2700000000004</v>
      </c>
      <c r="G79" s="239">
        <v>4793.32</v>
      </c>
      <c r="H79" s="239">
        <v>4970.58</v>
      </c>
      <c r="I79" s="239">
        <v>5190.0600000000004</v>
      </c>
      <c r="J79" s="239">
        <v>5779.71</v>
      </c>
      <c r="K79" s="239">
        <v>6388.09</v>
      </c>
      <c r="L79" s="239">
        <v>6818.37</v>
      </c>
      <c r="M79" s="239">
        <v>6646.76</v>
      </c>
      <c r="N79" s="239">
        <v>6180.69</v>
      </c>
      <c r="O79" s="239">
        <v>6612.66</v>
      </c>
      <c r="P79" s="239">
        <v>7397.15</v>
      </c>
      <c r="Q79" s="239">
        <v>8220.7399944969038</v>
      </c>
      <c r="R79" s="239">
        <v>8803.6910031321368</v>
      </c>
      <c r="S79" s="239">
        <v>9581.7488898164811</v>
      </c>
      <c r="T79" s="41" t="s">
        <v>137</v>
      </c>
    </row>
    <row r="80" spans="2:20" ht="25.15" customHeight="1">
      <c r="B80" s="130" t="s">
        <v>83</v>
      </c>
      <c r="C80" s="182" t="s">
        <v>117</v>
      </c>
      <c r="D80" s="262">
        <v>5000.28</v>
      </c>
      <c r="E80" s="239">
        <v>5458.23</v>
      </c>
      <c r="F80" s="239">
        <v>5809.74</v>
      </c>
      <c r="G80" s="239">
        <v>7055.81</v>
      </c>
      <c r="H80" s="239">
        <v>7991.94</v>
      </c>
      <c r="I80" s="239">
        <v>8615.9699999999993</v>
      </c>
      <c r="J80" s="239">
        <v>9247.7900000000009</v>
      </c>
      <c r="K80" s="239">
        <v>9888.94</v>
      </c>
      <c r="L80" s="239">
        <v>10566</v>
      </c>
      <c r="M80" s="239">
        <v>11223</v>
      </c>
      <c r="N80" s="239">
        <v>11051.1</v>
      </c>
      <c r="O80" s="239">
        <v>11106.1</v>
      </c>
      <c r="P80" s="239">
        <v>11811.8</v>
      </c>
      <c r="Q80" s="239">
        <v>12295.274173235732</v>
      </c>
      <c r="R80" s="239">
        <v>13711.066835163947</v>
      </c>
      <c r="S80" s="239">
        <v>14431.37488570614</v>
      </c>
      <c r="T80" s="180" t="s">
        <v>138</v>
      </c>
    </row>
    <row r="81" spans="2:20" ht="25.15" customHeight="1">
      <c r="B81" s="453" t="s">
        <v>0</v>
      </c>
      <c r="C81" s="453"/>
      <c r="D81" s="112">
        <f>SUM(D64:D80)</f>
        <v>300030.97284699505</v>
      </c>
      <c r="E81" s="112">
        <f t="shared" ref="E81:Q81" si="11">SUM(E64:E80)</f>
        <v>323536.87074483809</v>
      </c>
      <c r="F81" s="112">
        <f t="shared" si="11"/>
        <v>350565.13539586629</v>
      </c>
      <c r="G81" s="112">
        <f t="shared" si="11"/>
        <v>396215.43890971591</v>
      </c>
      <c r="H81" s="112">
        <f t="shared" si="11"/>
        <v>423133.76295687695</v>
      </c>
      <c r="I81" s="112">
        <f t="shared" si="11"/>
        <v>450022.11081936705</v>
      </c>
      <c r="J81" s="112">
        <f t="shared" si="11"/>
        <v>476415.40794591751</v>
      </c>
      <c r="K81" s="112">
        <f t="shared" si="11"/>
        <v>500864.61730629002</v>
      </c>
      <c r="L81" s="112">
        <f t="shared" si="11"/>
        <v>521970.12823209044</v>
      </c>
      <c r="M81" s="112">
        <f t="shared" si="11"/>
        <v>532286.206633511</v>
      </c>
      <c r="N81" s="112">
        <f t="shared" si="11"/>
        <v>501963.82391265669</v>
      </c>
      <c r="O81" s="112">
        <f t="shared" si="11"/>
        <v>530378.08796831791</v>
      </c>
      <c r="P81" s="112">
        <f t="shared" si="11"/>
        <v>587627.48708812264</v>
      </c>
      <c r="Q81" s="112">
        <f t="shared" si="11"/>
        <v>645936.94093616423</v>
      </c>
      <c r="R81" s="112">
        <f t="shared" ref="R81:S81" si="12">SUM(R64:R80)</f>
        <v>721044.82803004712</v>
      </c>
      <c r="S81" s="112">
        <f t="shared" si="12"/>
        <v>760496.5931938712</v>
      </c>
      <c r="T81" s="26" t="s">
        <v>19</v>
      </c>
    </row>
    <row r="82" spans="2:20" ht="25.15" customHeight="1" thickBot="1">
      <c r="B82" s="456" t="s">
        <v>62</v>
      </c>
      <c r="C82" s="456"/>
      <c r="D82" s="99">
        <f>D81-D65</f>
        <v>290545.94284699502</v>
      </c>
      <c r="E82" s="99">
        <f t="shared" ref="E82:Q82" si="13">E81-E65</f>
        <v>312908.67074483808</v>
      </c>
      <c r="F82" s="99">
        <f t="shared" si="13"/>
        <v>337764.33539586631</v>
      </c>
      <c r="G82" s="99">
        <f t="shared" si="13"/>
        <v>381136.7389097159</v>
      </c>
      <c r="H82" s="99">
        <f t="shared" si="13"/>
        <v>406134.16295687697</v>
      </c>
      <c r="I82" s="99">
        <f t="shared" si="13"/>
        <v>430147.51081936707</v>
      </c>
      <c r="J82" s="99">
        <f t="shared" si="13"/>
        <v>457964.7079459175</v>
      </c>
      <c r="K82" s="99">
        <f t="shared" si="13"/>
        <v>481445.71730629</v>
      </c>
      <c r="L82" s="99">
        <f t="shared" si="13"/>
        <v>501541.12823209044</v>
      </c>
      <c r="M82" s="99">
        <f t="shared" si="13"/>
        <v>511942.90663351101</v>
      </c>
      <c r="N82" s="99">
        <f t="shared" si="13"/>
        <v>480998.42391265667</v>
      </c>
      <c r="O82" s="99">
        <f t="shared" si="13"/>
        <v>505253.68796831788</v>
      </c>
      <c r="P82" s="99">
        <f t="shared" si="13"/>
        <v>561141.38708812266</v>
      </c>
      <c r="Q82" s="99">
        <f t="shared" si="13"/>
        <v>626796.94093616423</v>
      </c>
      <c r="R82" s="99">
        <f t="shared" ref="R82:S82" si="14">R81-R65</f>
        <v>699816.16519355506</v>
      </c>
      <c r="S82" s="99">
        <f t="shared" si="14"/>
        <v>739455.57817403111</v>
      </c>
      <c r="T82" s="54" t="s">
        <v>63</v>
      </c>
    </row>
    <row r="83" spans="2:20" ht="24.95" customHeight="1">
      <c r="B83" s="450" t="s">
        <v>407</v>
      </c>
      <c r="C83" s="450"/>
      <c r="D83" s="34"/>
      <c r="E83" s="34"/>
      <c r="F83" s="34"/>
      <c r="G83" s="34"/>
      <c r="H83" s="34"/>
      <c r="I83" s="34"/>
      <c r="J83" s="34"/>
      <c r="K83" s="34"/>
      <c r="L83" s="34"/>
      <c r="M83" s="34"/>
      <c r="N83" s="34"/>
      <c r="O83" s="34"/>
      <c r="P83" s="34"/>
      <c r="Q83" s="34"/>
      <c r="R83" s="34"/>
      <c r="S83" s="34"/>
      <c r="T83" s="191" t="s">
        <v>406</v>
      </c>
    </row>
    <row r="84" spans="2:20" ht="24.95" customHeight="1">
      <c r="B84" s="448" t="s">
        <v>196</v>
      </c>
      <c r="C84" s="448"/>
      <c r="D84" s="11"/>
      <c r="E84" s="11"/>
      <c r="F84" s="12"/>
      <c r="G84" s="12"/>
      <c r="H84" s="24"/>
      <c r="I84" s="24"/>
      <c r="J84" s="24"/>
      <c r="K84" s="24"/>
      <c r="L84" s="24"/>
      <c r="M84" s="24"/>
      <c r="N84" s="171"/>
      <c r="O84" s="171"/>
      <c r="P84" s="171"/>
      <c r="Q84" s="171"/>
      <c r="R84" s="171"/>
      <c r="S84" s="171"/>
      <c r="T84" s="191" t="s">
        <v>327</v>
      </c>
    </row>
    <row r="85" spans="2:20" ht="24.95" customHeight="1">
      <c r="B85" s="88" t="s">
        <v>197</v>
      </c>
      <c r="C85" s="88"/>
      <c r="D85" s="85"/>
      <c r="E85" s="85"/>
      <c r="F85" s="86"/>
      <c r="G85" s="87"/>
      <c r="H85" s="8"/>
      <c r="I85" s="8"/>
      <c r="J85" s="8"/>
      <c r="K85" s="108"/>
      <c r="L85" s="108"/>
      <c r="M85" s="108"/>
      <c r="N85" s="108"/>
      <c r="O85" s="108"/>
      <c r="P85" s="108"/>
      <c r="Q85" s="108"/>
      <c r="R85" s="108"/>
      <c r="S85" s="108"/>
      <c r="T85" s="88" t="s">
        <v>180</v>
      </c>
    </row>
    <row r="86" spans="2:20" ht="24.95" customHeight="1">
      <c r="C86" s="42"/>
      <c r="D86" s="45"/>
      <c r="E86" s="45"/>
      <c r="F86" s="45"/>
      <c r="G86" s="45"/>
      <c r="H86" s="45"/>
      <c r="I86" s="45"/>
      <c r="J86" s="45"/>
      <c r="K86" s="45"/>
      <c r="L86" s="45"/>
      <c r="M86" s="45"/>
      <c r="N86" s="45"/>
      <c r="O86" s="45"/>
      <c r="P86" s="45"/>
      <c r="Q86" s="45"/>
      <c r="R86" s="45"/>
      <c r="S86" s="45"/>
      <c r="T86" s="46"/>
    </row>
    <row r="87" spans="2:20" ht="25.15" customHeight="1">
      <c r="B87" s="426" t="s">
        <v>447</v>
      </c>
      <c r="C87" s="426"/>
      <c r="D87" s="426"/>
      <c r="E87" s="426"/>
      <c r="F87" s="426"/>
      <c r="G87" s="426"/>
      <c r="H87" s="426"/>
      <c r="I87" s="426"/>
      <c r="J87" s="426"/>
      <c r="K87" s="426"/>
      <c r="L87" s="426"/>
      <c r="M87" s="426"/>
      <c r="N87" s="426"/>
      <c r="O87" s="426"/>
      <c r="P87" s="426"/>
      <c r="Q87" s="426"/>
      <c r="R87" s="426"/>
      <c r="S87" s="426"/>
      <c r="T87" s="426"/>
    </row>
    <row r="88" spans="2:20" ht="25.15" customHeight="1">
      <c r="B88" s="427" t="s">
        <v>448</v>
      </c>
      <c r="C88" s="427"/>
      <c r="D88" s="427"/>
      <c r="E88" s="427"/>
      <c r="F88" s="427"/>
      <c r="G88" s="427"/>
      <c r="H88" s="427"/>
      <c r="I88" s="427"/>
      <c r="J88" s="427"/>
      <c r="K88" s="427"/>
      <c r="L88" s="427"/>
      <c r="M88" s="427"/>
      <c r="N88" s="427"/>
      <c r="O88" s="427"/>
      <c r="P88" s="427"/>
      <c r="Q88" s="427"/>
      <c r="R88" s="427"/>
      <c r="S88" s="427"/>
      <c r="T88" s="427"/>
    </row>
    <row r="89" spans="2:20" ht="25.15" customHeight="1">
      <c r="B89" s="173"/>
      <c r="C89" s="173"/>
      <c r="D89" s="284"/>
      <c r="E89" s="284"/>
      <c r="F89" s="284"/>
      <c r="G89" s="284"/>
      <c r="H89" s="284"/>
      <c r="I89" s="284"/>
      <c r="J89" s="284"/>
      <c r="K89" s="284"/>
      <c r="L89" s="284"/>
      <c r="M89" s="284"/>
      <c r="N89" s="284"/>
      <c r="O89" s="284"/>
      <c r="P89" s="284"/>
      <c r="Q89" s="284"/>
      <c r="R89" s="284"/>
      <c r="S89" s="284"/>
      <c r="T89" s="149" t="s">
        <v>207</v>
      </c>
    </row>
    <row r="90" spans="2:20" ht="25.15" customHeight="1">
      <c r="B90" s="55" t="s">
        <v>67</v>
      </c>
      <c r="C90" s="177" t="s">
        <v>120</v>
      </c>
      <c r="D90" s="55">
        <v>2010</v>
      </c>
      <c r="E90" s="55">
        <v>2011</v>
      </c>
      <c r="F90" s="55">
        <v>2012</v>
      </c>
      <c r="G90" s="55">
        <v>2013</v>
      </c>
      <c r="H90" s="55">
        <v>2014</v>
      </c>
      <c r="I90" s="55">
        <v>2015</v>
      </c>
      <c r="J90" s="55">
        <v>2016</v>
      </c>
      <c r="K90" s="55">
        <v>2017</v>
      </c>
      <c r="L90" s="55">
        <v>2018</v>
      </c>
      <c r="M90" s="55">
        <v>2019</v>
      </c>
      <c r="N90" s="55">
        <v>2020</v>
      </c>
      <c r="O90" s="55">
        <v>2021</v>
      </c>
      <c r="P90" s="55">
        <v>2022</v>
      </c>
      <c r="Q90" s="55">
        <v>2023</v>
      </c>
      <c r="R90" s="55" t="s">
        <v>368</v>
      </c>
      <c r="S90" s="55" t="s">
        <v>404</v>
      </c>
      <c r="T90" s="55" t="s">
        <v>121</v>
      </c>
    </row>
    <row r="91" spans="2:20" ht="25.15" customHeight="1">
      <c r="B91" s="75"/>
      <c r="C91" s="40" t="s">
        <v>43</v>
      </c>
      <c r="D91" s="111">
        <f>SUM(D92:D100,D102:D103,D105:D107)</f>
        <v>302026.87102783046</v>
      </c>
      <c r="E91" s="111">
        <f t="shared" ref="E91:S91" si="15">SUM(E92:E100,E102:E103,E105:E107)</f>
        <v>337866.15836955234</v>
      </c>
      <c r="F91" s="111">
        <f t="shared" si="15"/>
        <v>291620.85930205369</v>
      </c>
      <c r="G91" s="111">
        <f t="shared" si="15"/>
        <v>325815.36185429175</v>
      </c>
      <c r="H91" s="111">
        <f t="shared" si="15"/>
        <v>350975.2838638234</v>
      </c>
      <c r="I91" s="111">
        <f t="shared" si="15"/>
        <v>286068.5284004673</v>
      </c>
      <c r="J91" s="111">
        <f t="shared" si="15"/>
        <v>272564.40982295451</v>
      </c>
      <c r="K91" s="111">
        <f t="shared" si="15"/>
        <v>265216.60007692454</v>
      </c>
      <c r="L91" s="111">
        <f t="shared" si="15"/>
        <v>284949.25069975056</v>
      </c>
      <c r="M91" s="111">
        <f t="shared" si="15"/>
        <v>264039.93088297459</v>
      </c>
      <c r="N91" s="111">
        <f t="shared" si="15"/>
        <v>163733.08418247174</v>
      </c>
      <c r="O91" s="111">
        <f t="shared" si="15"/>
        <v>239790.03194193856</v>
      </c>
      <c r="P91" s="111">
        <f t="shared" si="15"/>
        <v>296529.62996549782</v>
      </c>
      <c r="Q91" s="111">
        <f t="shared" si="15"/>
        <v>358899.98499442544</v>
      </c>
      <c r="R91" s="111">
        <f t="shared" si="15"/>
        <v>437139.34451012826</v>
      </c>
      <c r="S91" s="111">
        <f t="shared" si="15"/>
        <v>490654.75660870085</v>
      </c>
      <c r="T91" s="180" t="s">
        <v>44</v>
      </c>
    </row>
    <row r="92" spans="2:20" ht="25.15" customHeight="1">
      <c r="B92" s="129" t="s">
        <v>68</v>
      </c>
      <c r="C92" s="178" t="s">
        <v>45</v>
      </c>
      <c r="D92" s="264">
        <v>1023.1051460385154</v>
      </c>
      <c r="E92" s="265">
        <v>1208.2969266236867</v>
      </c>
      <c r="F92" s="265">
        <v>1007.726958805303</v>
      </c>
      <c r="G92" s="265">
        <v>1702.130419038531</v>
      </c>
      <c r="H92" s="265">
        <v>1786.6282990372174</v>
      </c>
      <c r="I92" s="265">
        <v>1340.7430841129164</v>
      </c>
      <c r="J92" s="266">
        <v>1376.4293244641356</v>
      </c>
      <c r="K92" s="265">
        <v>1578.5159257269822</v>
      </c>
      <c r="L92" s="265">
        <v>1646.7436112125204</v>
      </c>
      <c r="M92" s="265">
        <v>1530.6623736909555</v>
      </c>
      <c r="N92" s="265">
        <v>1166.9451098146578</v>
      </c>
      <c r="O92" s="265">
        <v>1868.512017192053</v>
      </c>
      <c r="P92" s="265">
        <v>1764.2296788699189</v>
      </c>
      <c r="Q92" s="265">
        <v>2709.7679909770973</v>
      </c>
      <c r="R92" s="265">
        <v>2390.7658934551546</v>
      </c>
      <c r="S92" s="265">
        <v>2585.7592989694249</v>
      </c>
      <c r="T92" s="41" t="s">
        <v>127</v>
      </c>
    </row>
    <row r="93" spans="2:20" ht="27.75" customHeight="1">
      <c r="B93" s="129" t="s">
        <v>69</v>
      </c>
      <c r="C93" s="178" t="s">
        <v>46</v>
      </c>
      <c r="D93" s="264">
        <v>51328.230433893004</v>
      </c>
      <c r="E93" s="265">
        <v>41607.261424064418</v>
      </c>
      <c r="F93" s="265">
        <v>45582.79869633021</v>
      </c>
      <c r="G93" s="265">
        <v>46379.475283074979</v>
      </c>
      <c r="H93" s="265">
        <v>47635.601883310454</v>
      </c>
      <c r="I93" s="265">
        <v>50169.874144158355</v>
      </c>
      <c r="J93" s="266">
        <v>67831.265674182738</v>
      </c>
      <c r="K93" s="265">
        <v>44401.783360134919</v>
      </c>
      <c r="L93" s="265">
        <v>49174.123984679049</v>
      </c>
      <c r="M93" s="265">
        <v>47512.633030943354</v>
      </c>
      <c r="N93" s="265">
        <v>33702.8432778848</v>
      </c>
      <c r="O93" s="265">
        <v>49368.55554326329</v>
      </c>
      <c r="P93" s="265">
        <v>59042.512457388126</v>
      </c>
      <c r="Q93" s="265">
        <v>77998.263076639661</v>
      </c>
      <c r="R93" s="265">
        <v>79576.764274865956</v>
      </c>
      <c r="S93" s="265">
        <v>93781.412130215293</v>
      </c>
      <c r="T93" s="41" t="s">
        <v>128</v>
      </c>
    </row>
    <row r="94" spans="2:20" ht="25.15" customHeight="1">
      <c r="B94" s="129" t="s">
        <v>70</v>
      </c>
      <c r="C94" s="178" t="s">
        <v>13</v>
      </c>
      <c r="D94" s="264">
        <v>55460.655512348923</v>
      </c>
      <c r="E94" s="265">
        <v>61752.06898855661</v>
      </c>
      <c r="F94" s="265">
        <v>60298.664921003045</v>
      </c>
      <c r="G94" s="265">
        <v>46522.488594587878</v>
      </c>
      <c r="H94" s="265">
        <v>40518.005599388584</v>
      </c>
      <c r="I94" s="265">
        <v>29733.450589533815</v>
      </c>
      <c r="J94" s="266">
        <v>29467.890907599016</v>
      </c>
      <c r="K94" s="265">
        <v>29657.800849854775</v>
      </c>
      <c r="L94" s="265">
        <v>35946.697441384618</v>
      </c>
      <c r="M94" s="265">
        <v>31536.091291266555</v>
      </c>
      <c r="N94" s="265">
        <v>15676.214153247087</v>
      </c>
      <c r="O94" s="265">
        <v>25476.169183918861</v>
      </c>
      <c r="P94" s="265">
        <v>28225.558235789988</v>
      </c>
      <c r="Q94" s="265">
        <v>27413.070707789528</v>
      </c>
      <c r="R94" s="265">
        <v>32060.4085847155</v>
      </c>
      <c r="S94" s="265">
        <v>35005.785918084766</v>
      </c>
      <c r="T94" s="41" t="s">
        <v>47</v>
      </c>
    </row>
    <row r="95" spans="2:20" ht="25.15" customHeight="1">
      <c r="B95" s="129" t="s">
        <v>71</v>
      </c>
      <c r="C95" s="178" t="s">
        <v>48</v>
      </c>
      <c r="D95" s="264">
        <v>21574.374166551068</v>
      </c>
      <c r="E95" s="265">
        <v>21353.927684494487</v>
      </c>
      <c r="F95" s="265">
        <v>14001.358809104904</v>
      </c>
      <c r="G95" s="265">
        <v>17206.072568187898</v>
      </c>
      <c r="H95" s="265">
        <v>19160.498017141006</v>
      </c>
      <c r="I95" s="265">
        <v>18321.372031831157</v>
      </c>
      <c r="J95" s="266">
        <v>12774.403211679342</v>
      </c>
      <c r="K95" s="265">
        <v>16964.720506110818</v>
      </c>
      <c r="L95" s="265">
        <v>17700.142305143516</v>
      </c>
      <c r="M95" s="265">
        <v>15879.199909367322</v>
      </c>
      <c r="N95" s="265">
        <v>12015.602165852975</v>
      </c>
      <c r="O95" s="265">
        <v>12768.387801789453</v>
      </c>
      <c r="P95" s="265">
        <v>14272.350071625478</v>
      </c>
      <c r="Q95" s="265">
        <v>25803.698419856672</v>
      </c>
      <c r="R95" s="265">
        <v>17433.831983735661</v>
      </c>
      <c r="S95" s="265">
        <v>21440.922107932096</v>
      </c>
      <c r="T95" s="41" t="s">
        <v>129</v>
      </c>
    </row>
    <row r="96" spans="2:20" ht="25.15" customHeight="1">
      <c r="B96" s="129" t="s">
        <v>72</v>
      </c>
      <c r="C96" s="178" t="s">
        <v>14</v>
      </c>
      <c r="D96" s="264">
        <v>41141.569251088229</v>
      </c>
      <c r="E96" s="265">
        <v>45526.961097031075</v>
      </c>
      <c r="F96" s="265">
        <v>24822.379152691628</v>
      </c>
      <c r="G96" s="265">
        <v>39353.631748716158</v>
      </c>
      <c r="H96" s="265">
        <v>42214.097556414519</v>
      </c>
      <c r="I96" s="265">
        <v>14601.932112928918</v>
      </c>
      <c r="J96" s="266">
        <v>12228.398028413278</v>
      </c>
      <c r="K96" s="265">
        <v>21206.115687788108</v>
      </c>
      <c r="L96" s="265">
        <v>26580.569833259869</v>
      </c>
      <c r="M96" s="265">
        <v>16929.584579223752</v>
      </c>
      <c r="N96" s="265">
        <v>6436.622440612713</v>
      </c>
      <c r="O96" s="265">
        <v>15848.528622676233</v>
      </c>
      <c r="P96" s="265">
        <v>26614.850805790738</v>
      </c>
      <c r="Q96" s="265">
        <v>34023.839152702305</v>
      </c>
      <c r="R96" s="265">
        <v>43828.296917564709</v>
      </c>
      <c r="S96" s="265">
        <v>48985.400061211185</v>
      </c>
      <c r="T96" s="41" t="s">
        <v>49</v>
      </c>
    </row>
    <row r="97" spans="2:20" ht="25.15" customHeight="1">
      <c r="B97" s="129" t="s">
        <v>73</v>
      </c>
      <c r="C97" s="178" t="s">
        <v>50</v>
      </c>
      <c r="D97" s="264">
        <v>19839.331181483918</v>
      </c>
      <c r="E97" s="265">
        <v>24931.003447357689</v>
      </c>
      <c r="F97" s="265">
        <v>21869.524987956487</v>
      </c>
      <c r="G97" s="265">
        <v>34157.672807449009</v>
      </c>
      <c r="H97" s="265">
        <v>34577.845837829547</v>
      </c>
      <c r="I97" s="265">
        <v>29402.728342530056</v>
      </c>
      <c r="J97" s="266">
        <v>24292.926363820203</v>
      </c>
      <c r="K97" s="265">
        <v>24286.738979305923</v>
      </c>
      <c r="L97" s="265">
        <v>29116.624548410691</v>
      </c>
      <c r="M97" s="265">
        <v>23065.506881948997</v>
      </c>
      <c r="N97" s="265">
        <v>15028.057187478305</v>
      </c>
      <c r="O97" s="265">
        <v>25018.146694084695</v>
      </c>
      <c r="P97" s="265">
        <v>32389.517223420571</v>
      </c>
      <c r="Q97" s="265">
        <v>30321.016291544747</v>
      </c>
      <c r="R97" s="265">
        <v>43222.94774962635</v>
      </c>
      <c r="S97" s="265">
        <v>45785.831133653825</v>
      </c>
      <c r="T97" s="41" t="s">
        <v>130</v>
      </c>
    </row>
    <row r="98" spans="2:20" ht="25.15" customHeight="1">
      <c r="B98" s="129" t="s">
        <v>74</v>
      </c>
      <c r="C98" s="178" t="s">
        <v>51</v>
      </c>
      <c r="D98" s="264">
        <v>39726.268534362498</v>
      </c>
      <c r="E98" s="265">
        <v>50258.393365706303</v>
      </c>
      <c r="F98" s="265">
        <v>41975.808146864263</v>
      </c>
      <c r="G98" s="265">
        <v>55353.347199074029</v>
      </c>
      <c r="H98" s="265">
        <v>70590.660829423126</v>
      </c>
      <c r="I98" s="265">
        <v>46817.014204405052</v>
      </c>
      <c r="J98" s="266">
        <v>31609.457071308796</v>
      </c>
      <c r="K98" s="265">
        <v>35167.029589800077</v>
      </c>
      <c r="L98" s="265">
        <v>33338.625811594829</v>
      </c>
      <c r="M98" s="265">
        <v>38664.986310656685</v>
      </c>
      <c r="N98" s="265">
        <v>16622.064258653649</v>
      </c>
      <c r="O98" s="265">
        <v>20121.577838058041</v>
      </c>
      <c r="P98" s="265">
        <v>38965.949398963639</v>
      </c>
      <c r="Q98" s="265">
        <v>50034.328236242669</v>
      </c>
      <c r="R98" s="265">
        <v>68418.375231667422</v>
      </c>
      <c r="S98" s="265">
        <v>80456.48997293142</v>
      </c>
      <c r="T98" s="41" t="s">
        <v>131</v>
      </c>
    </row>
    <row r="99" spans="2:20" ht="25.15" customHeight="1">
      <c r="B99" s="129" t="s">
        <v>75</v>
      </c>
      <c r="C99" s="178" t="s">
        <v>52</v>
      </c>
      <c r="D99" s="264">
        <v>5797.9776583929124</v>
      </c>
      <c r="E99" s="265">
        <v>8277.5148993565344</v>
      </c>
      <c r="F99" s="265">
        <v>7308.153426330633</v>
      </c>
      <c r="G99" s="265">
        <v>7812.125453331284</v>
      </c>
      <c r="H99" s="265">
        <v>8628.1847772799229</v>
      </c>
      <c r="I99" s="265">
        <v>6940.4494445005821</v>
      </c>
      <c r="J99" s="266">
        <v>8631.0866809016243</v>
      </c>
      <c r="K99" s="265">
        <v>6152.249343276987</v>
      </c>
      <c r="L99" s="265">
        <v>7389.1939306515378</v>
      </c>
      <c r="M99" s="265">
        <v>6136.0764901184157</v>
      </c>
      <c r="N99" s="265">
        <v>2984.7621047819316</v>
      </c>
      <c r="O99" s="265">
        <v>4088.3531852659307</v>
      </c>
      <c r="P99" s="265">
        <v>8145.695444680965</v>
      </c>
      <c r="Q99" s="265">
        <v>6611.1031368562899</v>
      </c>
      <c r="R99" s="265">
        <v>12778.256513766673</v>
      </c>
      <c r="S99" s="265">
        <v>13702.202503675444</v>
      </c>
      <c r="T99" s="41" t="s">
        <v>132</v>
      </c>
    </row>
    <row r="100" spans="2:20" ht="25.15" customHeight="1">
      <c r="B100" s="129" t="s">
        <v>76</v>
      </c>
      <c r="C100" s="178" t="s">
        <v>53</v>
      </c>
      <c r="D100" s="264">
        <v>8959.9003102321822</v>
      </c>
      <c r="E100" s="265">
        <v>14390.810160841595</v>
      </c>
      <c r="F100" s="265">
        <v>11245.234935317865</v>
      </c>
      <c r="G100" s="265">
        <v>9237.7581338600103</v>
      </c>
      <c r="H100" s="265">
        <v>9033.8861412738206</v>
      </c>
      <c r="I100" s="265">
        <v>9411.5344351598906</v>
      </c>
      <c r="J100" s="266">
        <v>7157.2743324456878</v>
      </c>
      <c r="K100" s="265">
        <v>8032.4656364403381</v>
      </c>
      <c r="L100" s="265">
        <v>9118.8779744323874</v>
      </c>
      <c r="M100" s="265">
        <v>8588.5150235107794</v>
      </c>
      <c r="N100" s="265">
        <v>6016.4333971487049</v>
      </c>
      <c r="O100" s="265">
        <v>10108.715097314567</v>
      </c>
      <c r="P100" s="265">
        <v>7415.2743658940781</v>
      </c>
      <c r="Q100" s="265">
        <v>8726.1208683709119</v>
      </c>
      <c r="R100" s="265">
        <v>10501.765423479173</v>
      </c>
      <c r="S100" s="265">
        <v>10934.771844907365</v>
      </c>
      <c r="T100" s="41" t="s">
        <v>133</v>
      </c>
    </row>
    <row r="101" spans="2:20" ht="25.15" customHeight="1">
      <c r="B101" s="129" t="s">
        <v>77</v>
      </c>
      <c r="C101" s="179" t="s">
        <v>54</v>
      </c>
      <c r="D101" s="68">
        <v>10391.259502111534</v>
      </c>
      <c r="E101" s="254">
        <v>7862.404786038448</v>
      </c>
      <c r="F101" s="254">
        <v>7551.7701644086465</v>
      </c>
      <c r="G101" s="254">
        <v>4974.5349999013961</v>
      </c>
      <c r="H101" s="254">
        <v>5326.5956084339396</v>
      </c>
      <c r="I101" s="254">
        <v>5086.0854705040201</v>
      </c>
      <c r="J101" s="160">
        <v>5388.2964266896033</v>
      </c>
      <c r="K101" s="254">
        <v>4566.5390824099468</v>
      </c>
      <c r="L101" s="254">
        <v>4243.8221635647369</v>
      </c>
      <c r="M101" s="254">
        <v>4185.5076192108418</v>
      </c>
      <c r="N101" s="254">
        <v>4633.5939880534097</v>
      </c>
      <c r="O101" s="254">
        <v>5721.094456923679</v>
      </c>
      <c r="P101" s="254">
        <v>11926.394091864049</v>
      </c>
      <c r="Q101" s="254">
        <v>11714.930077580506</v>
      </c>
      <c r="R101" s="254">
        <v>8273.171594042753</v>
      </c>
      <c r="S101" s="254">
        <v>9652.6762096718849</v>
      </c>
      <c r="T101" s="180" t="s">
        <v>55</v>
      </c>
    </row>
    <row r="102" spans="2:20" ht="25.15" customHeight="1">
      <c r="B102" s="129" t="s">
        <v>78</v>
      </c>
      <c r="C102" s="178" t="s">
        <v>56</v>
      </c>
      <c r="D102" s="264">
        <v>33283.256583840899</v>
      </c>
      <c r="E102" s="265">
        <v>35226.858496601781</v>
      </c>
      <c r="F102" s="265">
        <v>41103.032903707484</v>
      </c>
      <c r="G102" s="265">
        <v>36774.779225799226</v>
      </c>
      <c r="H102" s="265">
        <v>44187.977628383684</v>
      </c>
      <c r="I102" s="265">
        <v>53639.984669118705</v>
      </c>
      <c r="J102" s="266">
        <v>53079.685122135408</v>
      </c>
      <c r="K102" s="265">
        <v>53521.326530109734</v>
      </c>
      <c r="L102" s="265">
        <v>48594.950787438735</v>
      </c>
      <c r="M102" s="265">
        <v>50276.666133301966</v>
      </c>
      <c r="N102" s="265">
        <v>39010.534001764405</v>
      </c>
      <c r="O102" s="265">
        <v>50627.10931874063</v>
      </c>
      <c r="P102" s="265">
        <v>53000.892885963476</v>
      </c>
      <c r="Q102" s="265">
        <v>55708.057569814897</v>
      </c>
      <c r="R102" s="265">
        <v>103721.2833322642</v>
      </c>
      <c r="S102" s="265">
        <v>112260.01024982767</v>
      </c>
      <c r="T102" s="41" t="s">
        <v>134</v>
      </c>
    </row>
    <row r="103" spans="2:20" ht="25.15" customHeight="1">
      <c r="B103" s="129" t="s">
        <v>210</v>
      </c>
      <c r="C103" s="178" t="s">
        <v>193</v>
      </c>
      <c r="D103" s="264">
        <v>10321.32600932344</v>
      </c>
      <c r="E103" s="265">
        <v>9234.7594290795296</v>
      </c>
      <c r="F103" s="265">
        <v>9378.4666462086352</v>
      </c>
      <c r="G103" s="265">
        <v>11954.274646207832</v>
      </c>
      <c r="H103" s="265">
        <v>12936.925839659199</v>
      </c>
      <c r="I103" s="265">
        <v>11134.727264150044</v>
      </c>
      <c r="J103" s="266">
        <v>11350.180467761893</v>
      </c>
      <c r="K103" s="265">
        <v>10335.150990806424</v>
      </c>
      <c r="L103" s="265">
        <v>11643.758505690143</v>
      </c>
      <c r="M103" s="265">
        <v>11184.111347939841</v>
      </c>
      <c r="N103" s="265">
        <v>7423.3247915330576</v>
      </c>
      <c r="O103" s="265">
        <v>11546.944492295879</v>
      </c>
      <c r="P103" s="265">
        <v>11219.69960702362</v>
      </c>
      <c r="Q103" s="265">
        <v>17431.474649875461</v>
      </c>
      <c r="R103" s="265">
        <v>6244.7293942881233</v>
      </c>
      <c r="S103" s="265">
        <v>6902.4524684797188</v>
      </c>
      <c r="T103" s="41" t="s">
        <v>211</v>
      </c>
    </row>
    <row r="104" spans="2:20" ht="25.15" customHeight="1">
      <c r="B104" s="129" t="s">
        <v>79</v>
      </c>
      <c r="C104" s="179" t="s">
        <v>57</v>
      </c>
      <c r="D104" s="68">
        <v>41222.5</v>
      </c>
      <c r="E104" s="254">
        <v>45726.3</v>
      </c>
      <c r="F104" s="254">
        <v>44299.3</v>
      </c>
      <c r="G104" s="254">
        <v>33505.1</v>
      </c>
      <c r="H104" s="254">
        <v>39886</v>
      </c>
      <c r="I104" s="254">
        <v>35065.699999999997</v>
      </c>
      <c r="J104" s="160">
        <v>51344.800000000003</v>
      </c>
      <c r="K104" s="254">
        <v>45049.7</v>
      </c>
      <c r="L104" s="254">
        <v>30407.200000000001</v>
      </c>
      <c r="M104" s="254">
        <v>53669.460435330002</v>
      </c>
      <c r="N104" s="254">
        <v>46521.4</v>
      </c>
      <c r="O104" s="254">
        <v>19987</v>
      </c>
      <c r="P104" s="254">
        <v>38872.699999999997</v>
      </c>
      <c r="Q104" s="254">
        <v>32576.160309886003</v>
      </c>
      <c r="R104" s="254">
        <v>34894.298046068652</v>
      </c>
      <c r="S104" s="254">
        <v>40685.419950153751</v>
      </c>
      <c r="T104" s="180" t="s">
        <v>135</v>
      </c>
    </row>
    <row r="105" spans="2:20" ht="25.15" customHeight="1">
      <c r="B105" s="129" t="s">
        <v>80</v>
      </c>
      <c r="C105" s="178" t="s">
        <v>58</v>
      </c>
      <c r="D105" s="264">
        <v>5380.2083651116318</v>
      </c>
      <c r="E105" s="265">
        <v>13413.405355428142</v>
      </c>
      <c r="F105" s="265">
        <v>3794.8174963264928</v>
      </c>
      <c r="G105" s="265">
        <v>5866.2422106363192</v>
      </c>
      <c r="H105" s="265">
        <v>5286.8905532392018</v>
      </c>
      <c r="I105" s="265">
        <v>4942.0741255483799</v>
      </c>
      <c r="J105" s="266">
        <v>4159.9277842267948</v>
      </c>
      <c r="K105" s="265">
        <v>5371.604107104873</v>
      </c>
      <c r="L105" s="265">
        <v>5637.0646199112753</v>
      </c>
      <c r="M105" s="265">
        <v>5541.9209827992945</v>
      </c>
      <c r="N105" s="265">
        <v>3362.3955997843686</v>
      </c>
      <c r="O105" s="265">
        <v>5655.9180105274818</v>
      </c>
      <c r="P105" s="265">
        <v>5873.8271475317915</v>
      </c>
      <c r="Q105" s="265">
        <v>7636.8450539867827</v>
      </c>
      <c r="R105" s="265">
        <v>7307.5141220854002</v>
      </c>
      <c r="S105" s="265">
        <v>7697.1074955791146</v>
      </c>
      <c r="T105" s="41" t="s">
        <v>59</v>
      </c>
    </row>
    <row r="106" spans="2:20" ht="25.15" customHeight="1">
      <c r="B106" s="129" t="s">
        <v>81</v>
      </c>
      <c r="C106" s="178" t="s">
        <v>60</v>
      </c>
      <c r="D106" s="264">
        <v>5285.6260690442105</v>
      </c>
      <c r="E106" s="265">
        <v>7391.3633370936095</v>
      </c>
      <c r="F106" s="265">
        <v>6554.6560069809311</v>
      </c>
      <c r="G106" s="265">
        <v>9422.950521778208</v>
      </c>
      <c r="H106" s="265">
        <v>10193.634473932356</v>
      </c>
      <c r="I106" s="265">
        <v>6015.4210814012476</v>
      </c>
      <c r="J106" s="266">
        <v>4584.8353403272631</v>
      </c>
      <c r="K106" s="265">
        <v>4413.0414828937282</v>
      </c>
      <c r="L106" s="265">
        <v>4650.993438866336</v>
      </c>
      <c r="M106" s="265">
        <v>3781.4243260837457</v>
      </c>
      <c r="N106" s="265">
        <v>2024.1004527137993</v>
      </c>
      <c r="O106" s="265">
        <v>3761.9410542817041</v>
      </c>
      <c r="P106" s="265">
        <v>5537.3850386886761</v>
      </c>
      <c r="Q106" s="265">
        <v>8227.3357127919262</v>
      </c>
      <c r="R106" s="265">
        <v>5512.0999132277357</v>
      </c>
      <c r="S106" s="265">
        <v>6897.2597227819269</v>
      </c>
      <c r="T106" s="41" t="s">
        <v>136</v>
      </c>
    </row>
    <row r="107" spans="2:20" ht="25.15" customHeight="1">
      <c r="B107" s="129" t="s">
        <v>82</v>
      </c>
      <c r="C107" s="178" t="s">
        <v>61</v>
      </c>
      <c r="D107" s="264">
        <v>2905.0418061190862</v>
      </c>
      <c r="E107" s="265">
        <v>3293.5337573169036</v>
      </c>
      <c r="F107" s="265">
        <v>2678.2362144258145</v>
      </c>
      <c r="G107" s="265">
        <v>4072.4130425504322</v>
      </c>
      <c r="H107" s="265">
        <v>4224.4464275107539</v>
      </c>
      <c r="I107" s="265">
        <v>3597.2228710882523</v>
      </c>
      <c r="J107" s="266">
        <v>4020.6495136883482</v>
      </c>
      <c r="K107" s="265">
        <v>4128.0570875708208</v>
      </c>
      <c r="L107" s="265">
        <v>4410.8839070750573</v>
      </c>
      <c r="M107" s="265">
        <v>3412.5522021229276</v>
      </c>
      <c r="N107" s="265">
        <v>2263.1852412012972</v>
      </c>
      <c r="O107" s="265">
        <v>3531.173082529765</v>
      </c>
      <c r="P107" s="265">
        <v>4061.8876038667536</v>
      </c>
      <c r="Q107" s="265">
        <v>6255.0641269764901</v>
      </c>
      <c r="R107" s="265">
        <v>4142.3051753861346</v>
      </c>
      <c r="S107" s="265">
        <v>4219.3517004517171</v>
      </c>
      <c r="T107" s="41" t="s">
        <v>137</v>
      </c>
    </row>
    <row r="108" spans="2:20" ht="25.15" customHeight="1">
      <c r="B108" s="130" t="s">
        <v>83</v>
      </c>
      <c r="C108" s="182" t="s">
        <v>117</v>
      </c>
      <c r="D108" s="264">
        <v>0</v>
      </c>
      <c r="E108" s="264">
        <v>0</v>
      </c>
      <c r="F108" s="264">
        <v>0</v>
      </c>
      <c r="G108" s="264">
        <v>0</v>
      </c>
      <c r="H108" s="264">
        <v>0</v>
      </c>
      <c r="I108" s="264">
        <v>0</v>
      </c>
      <c r="J108" s="264">
        <v>0</v>
      </c>
      <c r="K108" s="264">
        <v>0</v>
      </c>
      <c r="L108" s="264">
        <v>0</v>
      </c>
      <c r="M108" s="264">
        <v>0</v>
      </c>
      <c r="N108" s="264">
        <v>0</v>
      </c>
      <c r="O108" s="264">
        <v>0</v>
      </c>
      <c r="P108" s="264">
        <v>0</v>
      </c>
      <c r="Q108" s="264">
        <v>0</v>
      </c>
      <c r="R108" s="264">
        <v>0</v>
      </c>
      <c r="S108" s="264">
        <v>0</v>
      </c>
      <c r="T108" s="180" t="s">
        <v>138</v>
      </c>
    </row>
    <row r="109" spans="2:20" ht="25.15" customHeight="1">
      <c r="B109" s="453" t="s">
        <v>0</v>
      </c>
      <c r="C109" s="453"/>
      <c r="D109" s="112">
        <f>SUM(D92:D108)</f>
        <v>353640.63052994199</v>
      </c>
      <c r="E109" s="112">
        <f t="shared" ref="E109:Q109" si="16">SUM(E92:E108)</f>
        <v>391454.86315559072</v>
      </c>
      <c r="F109" s="112">
        <f t="shared" si="16"/>
        <v>343471.92946646234</v>
      </c>
      <c r="G109" s="112">
        <f t="shared" si="16"/>
        <v>364294.9968541931</v>
      </c>
      <c r="H109" s="112">
        <f t="shared" si="16"/>
        <v>396187.87947225734</v>
      </c>
      <c r="I109" s="112">
        <f t="shared" si="16"/>
        <v>326220.31387097132</v>
      </c>
      <c r="J109" s="112">
        <f t="shared" si="16"/>
        <v>329297.50624964415</v>
      </c>
      <c r="K109" s="112">
        <f t="shared" si="16"/>
        <v>314832.83915933454</v>
      </c>
      <c r="L109" s="112">
        <f t="shared" si="16"/>
        <v>319600.2728633153</v>
      </c>
      <c r="M109" s="112">
        <f t="shared" si="16"/>
        <v>321894.89893751545</v>
      </c>
      <c r="N109" s="112">
        <f t="shared" si="16"/>
        <v>214888.07817052514</v>
      </c>
      <c r="O109" s="112">
        <f t="shared" si="16"/>
        <v>265498.12639886222</v>
      </c>
      <c r="P109" s="112">
        <f t="shared" si="16"/>
        <v>347328.72405736189</v>
      </c>
      <c r="Q109" s="112">
        <f t="shared" si="16"/>
        <v>403191.07538189192</v>
      </c>
      <c r="R109" s="112">
        <f t="shared" ref="R109:S109" si="17">SUM(R92:R108)</f>
        <v>480306.81415023957</v>
      </c>
      <c r="S109" s="112">
        <f t="shared" si="17"/>
        <v>540992.85276852653</v>
      </c>
      <c r="T109" s="26" t="s">
        <v>19</v>
      </c>
    </row>
    <row r="110" spans="2:20" ht="25.15" customHeight="1" thickBot="1">
      <c r="B110" s="454" t="s">
        <v>62</v>
      </c>
      <c r="C110" s="454"/>
      <c r="D110" s="99">
        <f>D109-D93</f>
        <v>302312.40009604901</v>
      </c>
      <c r="E110" s="99">
        <f t="shared" ref="E110:Q110" si="18">E109-E93</f>
        <v>349847.60173152632</v>
      </c>
      <c r="F110" s="99">
        <f t="shared" si="18"/>
        <v>297889.13077013212</v>
      </c>
      <c r="G110" s="99">
        <f t="shared" si="18"/>
        <v>317915.52157111815</v>
      </c>
      <c r="H110" s="99">
        <f t="shared" si="18"/>
        <v>348552.27758894686</v>
      </c>
      <c r="I110" s="99">
        <f t="shared" si="18"/>
        <v>276050.439726813</v>
      </c>
      <c r="J110" s="99">
        <f t="shared" si="18"/>
        <v>261466.24057546142</v>
      </c>
      <c r="K110" s="99">
        <f t="shared" si="18"/>
        <v>270431.05579919962</v>
      </c>
      <c r="L110" s="99">
        <f t="shared" si="18"/>
        <v>270426.14887863625</v>
      </c>
      <c r="M110" s="99">
        <f t="shared" si="18"/>
        <v>274382.26590657211</v>
      </c>
      <c r="N110" s="99">
        <f t="shared" si="18"/>
        <v>181185.23489264035</v>
      </c>
      <c r="O110" s="99">
        <f t="shared" si="18"/>
        <v>216129.57085559893</v>
      </c>
      <c r="P110" s="99">
        <f t="shared" si="18"/>
        <v>288286.21159997379</v>
      </c>
      <c r="Q110" s="99">
        <f t="shared" si="18"/>
        <v>325192.81230525224</v>
      </c>
      <c r="R110" s="99">
        <f t="shared" ref="R110:S110" si="19">R109-R93</f>
        <v>400730.0498753736</v>
      </c>
      <c r="S110" s="99">
        <f t="shared" si="19"/>
        <v>447211.44063831121</v>
      </c>
      <c r="T110" s="161" t="s">
        <v>63</v>
      </c>
    </row>
    <row r="111" spans="2:20" ht="24.95" customHeight="1">
      <c r="B111" s="450" t="s">
        <v>407</v>
      </c>
      <c r="C111" s="450"/>
      <c r="D111" s="34"/>
      <c r="E111" s="34"/>
      <c r="F111" s="34"/>
      <c r="G111" s="34"/>
      <c r="H111" s="34"/>
      <c r="I111" s="34"/>
      <c r="J111" s="34"/>
      <c r="K111" s="34"/>
      <c r="L111" s="34"/>
      <c r="M111" s="34"/>
      <c r="N111" s="34"/>
      <c r="O111" s="34"/>
      <c r="P111" s="34"/>
      <c r="Q111" s="34"/>
      <c r="R111" s="34"/>
      <c r="S111" s="34"/>
      <c r="T111" s="191" t="s">
        <v>406</v>
      </c>
    </row>
    <row r="112" spans="2:20" ht="24.95" customHeight="1">
      <c r="B112" s="448" t="s">
        <v>196</v>
      </c>
      <c r="C112" s="448"/>
      <c r="D112" s="11"/>
      <c r="E112" s="11"/>
      <c r="F112" s="12"/>
      <c r="G112" s="12"/>
      <c r="H112" s="24"/>
      <c r="I112" s="24"/>
      <c r="J112" s="24"/>
      <c r="K112" s="24"/>
      <c r="L112" s="24"/>
      <c r="M112" s="24"/>
      <c r="N112" s="171"/>
      <c r="O112" s="171"/>
      <c r="P112" s="171"/>
      <c r="Q112" s="171"/>
      <c r="R112" s="171"/>
      <c r="S112" s="171"/>
      <c r="T112" s="191" t="s">
        <v>327</v>
      </c>
    </row>
    <row r="113" spans="2:20" ht="24.95" customHeight="1">
      <c r="B113" s="88" t="s">
        <v>197</v>
      </c>
      <c r="C113" s="88"/>
      <c r="D113" s="85"/>
      <c r="E113" s="85"/>
      <c r="F113" s="86"/>
      <c r="G113" s="87"/>
      <c r="H113" s="8"/>
      <c r="I113" s="8"/>
      <c r="J113" s="8"/>
      <c r="K113" s="108"/>
      <c r="L113" s="108"/>
      <c r="M113" s="108"/>
      <c r="N113" s="108"/>
      <c r="O113" s="108"/>
      <c r="P113" s="108"/>
      <c r="Q113" s="108"/>
      <c r="R113" s="108"/>
      <c r="S113" s="108"/>
      <c r="T113" s="88" t="s">
        <v>180</v>
      </c>
    </row>
    <row r="114" spans="2:20" ht="24.95" customHeight="1"/>
    <row r="115" spans="2:20" ht="25.15" customHeight="1">
      <c r="B115" s="426" t="s">
        <v>449</v>
      </c>
      <c r="C115" s="426"/>
      <c r="D115" s="426"/>
      <c r="E115" s="426"/>
      <c r="F115" s="426"/>
      <c r="G115" s="426"/>
      <c r="H115" s="426"/>
      <c r="I115" s="426"/>
      <c r="J115" s="426"/>
      <c r="K115" s="426"/>
      <c r="L115" s="426"/>
      <c r="M115" s="426"/>
      <c r="N115" s="426"/>
      <c r="O115" s="426"/>
      <c r="P115" s="426"/>
      <c r="Q115" s="426"/>
      <c r="R115" s="426"/>
      <c r="S115" s="426"/>
      <c r="T115" s="426"/>
    </row>
    <row r="116" spans="2:20" ht="25.15" customHeight="1">
      <c r="B116" s="427" t="s">
        <v>450</v>
      </c>
      <c r="C116" s="427"/>
      <c r="D116" s="427"/>
      <c r="E116" s="427"/>
      <c r="F116" s="427"/>
      <c r="G116" s="427"/>
      <c r="H116" s="427"/>
      <c r="I116" s="427"/>
      <c r="J116" s="427"/>
      <c r="K116" s="427"/>
      <c r="L116" s="427"/>
      <c r="M116" s="427"/>
      <c r="N116" s="427"/>
      <c r="O116" s="427"/>
      <c r="P116" s="427"/>
      <c r="Q116" s="427"/>
      <c r="R116" s="427"/>
      <c r="S116" s="427"/>
      <c r="T116" s="427"/>
    </row>
    <row r="117" spans="2:20" ht="25.15" customHeight="1">
      <c r="B117" s="173"/>
      <c r="C117" s="173"/>
      <c r="D117" s="131"/>
      <c r="E117" s="173"/>
      <c r="F117" s="173"/>
      <c r="G117" s="173"/>
      <c r="H117" s="173"/>
      <c r="I117" s="173"/>
      <c r="J117" s="173"/>
      <c r="K117" s="173"/>
      <c r="L117" s="173"/>
      <c r="M117" s="173"/>
      <c r="N117" s="173"/>
      <c r="O117" s="173"/>
      <c r="P117" s="173"/>
      <c r="Q117" s="173"/>
      <c r="R117" s="173"/>
      <c r="S117" s="173"/>
      <c r="T117" s="203" t="s">
        <v>209</v>
      </c>
    </row>
    <row r="118" spans="2:20" ht="25.15" customHeight="1">
      <c r="B118" s="3" t="s">
        <v>67</v>
      </c>
      <c r="C118" s="95" t="s">
        <v>120</v>
      </c>
      <c r="D118" s="55">
        <v>2010</v>
      </c>
      <c r="E118" s="56">
        <v>2011</v>
      </c>
      <c r="F118" s="56">
        <v>2012</v>
      </c>
      <c r="G118" s="56">
        <v>2013</v>
      </c>
      <c r="H118" s="56">
        <v>2014</v>
      </c>
      <c r="I118" s="56">
        <v>2015</v>
      </c>
      <c r="J118" s="56">
        <v>2016</v>
      </c>
      <c r="K118" s="56">
        <v>2017</v>
      </c>
      <c r="L118" s="3">
        <v>2018</v>
      </c>
      <c r="M118" s="56">
        <v>2019</v>
      </c>
      <c r="N118" s="55">
        <v>2020</v>
      </c>
      <c r="O118" s="55">
        <v>2021</v>
      </c>
      <c r="P118" s="55">
        <v>2022</v>
      </c>
      <c r="Q118" s="55">
        <v>2023</v>
      </c>
      <c r="R118" s="55" t="s">
        <v>368</v>
      </c>
      <c r="S118" s="55" t="s">
        <v>404</v>
      </c>
      <c r="T118" s="3" t="s">
        <v>121</v>
      </c>
    </row>
    <row r="119" spans="2:20" ht="25.15" customHeight="1">
      <c r="B119" s="75"/>
      <c r="C119" s="40" t="s">
        <v>104</v>
      </c>
      <c r="D119" s="111">
        <f t="shared" ref="D119:S119" si="20">D7/3.6725</f>
        <v>449126.13286856998</v>
      </c>
      <c r="E119" s="111">
        <f t="shared" si="20"/>
        <v>547589.11925286951</v>
      </c>
      <c r="F119" s="111">
        <f t="shared" si="20"/>
        <v>575088.19385393057</v>
      </c>
      <c r="G119" s="111">
        <f t="shared" si="20"/>
        <v>580997.19604028203</v>
      </c>
      <c r="H119" s="111">
        <f t="shared" si="20"/>
        <v>603728.08077182434</v>
      </c>
      <c r="I119" s="111">
        <f t="shared" si="20"/>
        <v>559480.09151659755</v>
      </c>
      <c r="J119" s="111">
        <f t="shared" si="20"/>
        <v>560789.12281449698</v>
      </c>
      <c r="K119" s="111">
        <f t="shared" si="20"/>
        <v>596984.63456218329</v>
      </c>
      <c r="L119" s="111">
        <f t="shared" si="20"/>
        <v>648676.41029426013</v>
      </c>
      <c r="M119" s="111">
        <f t="shared" si="20"/>
        <v>642888.82858503552</v>
      </c>
      <c r="N119" s="111">
        <f t="shared" si="20"/>
        <v>529622.77864245581</v>
      </c>
      <c r="O119" s="111">
        <f t="shared" si="20"/>
        <v>637792.82762624405</v>
      </c>
      <c r="P119" s="111">
        <f t="shared" si="20"/>
        <v>780470.47486753063</v>
      </c>
      <c r="Q119" s="111">
        <f t="shared" si="20"/>
        <v>833738.505712435</v>
      </c>
      <c r="R119" s="111">
        <f t="shared" si="20"/>
        <v>925845.52634039498</v>
      </c>
      <c r="S119" s="111">
        <f t="shared" si="20"/>
        <v>981337.39247668243</v>
      </c>
      <c r="T119" s="180" t="s">
        <v>44</v>
      </c>
    </row>
    <row r="120" spans="2:20" ht="25.15" customHeight="1">
      <c r="B120" s="129" t="s">
        <v>68</v>
      </c>
      <c r="C120" s="178" t="s">
        <v>45</v>
      </c>
      <c r="D120" s="304">
        <f t="shared" ref="D120:S120" si="21">D8/3.6725</f>
        <v>3877.0654757858551</v>
      </c>
      <c r="E120" s="304">
        <f t="shared" si="21"/>
        <v>4159.1941337407861</v>
      </c>
      <c r="F120" s="304">
        <f t="shared" si="21"/>
        <v>4308.5614509355137</v>
      </c>
      <c r="G120" s="304">
        <f t="shared" si="21"/>
        <v>4560.1368163201187</v>
      </c>
      <c r="H120" s="304">
        <f t="shared" si="21"/>
        <v>4722.6621196800015</v>
      </c>
      <c r="I120" s="304">
        <f t="shared" si="21"/>
        <v>4904.7885894362289</v>
      </c>
      <c r="J120" s="304">
        <f t="shared" si="21"/>
        <v>5036.3658369612331</v>
      </c>
      <c r="K120" s="304">
        <f t="shared" si="21"/>
        <v>5296.8469515637416</v>
      </c>
      <c r="L120" s="304">
        <f t="shared" si="21"/>
        <v>5407.7104984807584</v>
      </c>
      <c r="M120" s="304">
        <f t="shared" si="21"/>
        <v>5611.8782787048895</v>
      </c>
      <c r="N120" s="304">
        <f t="shared" si="21"/>
        <v>6030.0216649200092</v>
      </c>
      <c r="O120" s="304">
        <f t="shared" si="21"/>
        <v>6594.0257201855629</v>
      </c>
      <c r="P120" s="304">
        <f t="shared" si="21"/>
        <v>6714.1508375782105</v>
      </c>
      <c r="Q120" s="304">
        <f t="shared" si="21"/>
        <v>6984.9287586574319</v>
      </c>
      <c r="R120" s="304">
        <f t="shared" si="21"/>
        <v>7294.5421587041183</v>
      </c>
      <c r="S120" s="304">
        <f t="shared" si="21"/>
        <v>7507.3290001026953</v>
      </c>
      <c r="T120" s="41" t="s">
        <v>127</v>
      </c>
    </row>
    <row r="121" spans="2:20" ht="25.15" customHeight="1">
      <c r="B121" s="129" t="s">
        <v>69</v>
      </c>
      <c r="C121" s="178" t="s">
        <v>46</v>
      </c>
      <c r="D121" s="304">
        <f t="shared" ref="D121:S121" si="22">D9/3.6725</f>
        <v>93414.295439074209</v>
      </c>
      <c r="E121" s="304">
        <f t="shared" si="22"/>
        <v>140357.2498298162</v>
      </c>
      <c r="F121" s="304">
        <f t="shared" si="22"/>
        <v>150285.3641933288</v>
      </c>
      <c r="G121" s="304">
        <f t="shared" si="22"/>
        <v>149608.71341048332</v>
      </c>
      <c r="H121" s="304">
        <f t="shared" si="22"/>
        <v>144145.67733151803</v>
      </c>
      <c r="I121" s="304">
        <f t="shared" si="22"/>
        <v>86637.712729748135</v>
      </c>
      <c r="J121" s="304">
        <f t="shared" si="22"/>
        <v>77048.332198774675</v>
      </c>
      <c r="K121" s="304">
        <f t="shared" si="22"/>
        <v>94270.388019060585</v>
      </c>
      <c r="L121" s="304">
        <f t="shared" si="22"/>
        <v>121623.14499659633</v>
      </c>
      <c r="M121" s="304">
        <f t="shared" si="22"/>
        <v>104898.84275017018</v>
      </c>
      <c r="N121" s="304">
        <f t="shared" si="22"/>
        <v>68292.443839346495</v>
      </c>
      <c r="O121" s="304">
        <f t="shared" si="22"/>
        <v>111879.91831177672</v>
      </c>
      <c r="P121" s="304">
        <f t="shared" si="22"/>
        <v>166886.04492852281</v>
      </c>
      <c r="Q121" s="304">
        <f t="shared" si="22"/>
        <v>140913.5466303608</v>
      </c>
      <c r="R121" s="304">
        <f t="shared" si="22"/>
        <v>138437.9750869147</v>
      </c>
      <c r="S121" s="304">
        <f t="shared" si="22"/>
        <v>130022.93897804526</v>
      </c>
      <c r="T121" s="41" t="s">
        <v>128</v>
      </c>
    </row>
    <row r="122" spans="2:20" ht="25.15" customHeight="1">
      <c r="B122" s="129" t="s">
        <v>70</v>
      </c>
      <c r="C122" s="178" t="s">
        <v>13</v>
      </c>
      <c r="D122" s="304">
        <f t="shared" ref="D122:S122" si="23">D10/3.6725</f>
        <v>85408.304969366916</v>
      </c>
      <c r="E122" s="304">
        <f t="shared" si="23"/>
        <v>102270.9326072158</v>
      </c>
      <c r="F122" s="304">
        <f t="shared" si="23"/>
        <v>107981.75629680055</v>
      </c>
      <c r="G122" s="304">
        <f t="shared" si="23"/>
        <v>109703.74404356706</v>
      </c>
      <c r="H122" s="304">
        <f t="shared" si="23"/>
        <v>112403.26752893125</v>
      </c>
      <c r="I122" s="304">
        <f t="shared" si="23"/>
        <v>106927.43362831858</v>
      </c>
      <c r="J122" s="304">
        <f t="shared" si="23"/>
        <v>108202.31449965964</v>
      </c>
      <c r="K122" s="304">
        <f t="shared" si="23"/>
        <v>117515.86113002042</v>
      </c>
      <c r="L122" s="304">
        <f t="shared" si="23"/>
        <v>130137.50850918992</v>
      </c>
      <c r="M122" s="304">
        <f t="shared" si="23"/>
        <v>129786.79373723622</v>
      </c>
      <c r="N122" s="304">
        <f t="shared" si="23"/>
        <v>108013.34240980259</v>
      </c>
      <c r="O122" s="304">
        <f t="shared" si="23"/>
        <v>134161.74268209666</v>
      </c>
      <c r="P122" s="304">
        <f t="shared" si="23"/>
        <v>159374.54050374404</v>
      </c>
      <c r="Q122" s="304">
        <f t="shared" si="23"/>
        <v>181752.8304822433</v>
      </c>
      <c r="R122" s="304">
        <f t="shared" si="23"/>
        <v>203394.7768366641</v>
      </c>
      <c r="S122" s="304">
        <f t="shared" si="23"/>
        <v>211697.3527159417</v>
      </c>
      <c r="T122" s="41" t="s">
        <v>47</v>
      </c>
    </row>
    <row r="123" spans="2:20" ht="25.15" customHeight="1">
      <c r="B123" s="129" t="s">
        <v>71</v>
      </c>
      <c r="C123" s="178" t="s">
        <v>48</v>
      </c>
      <c r="D123" s="304">
        <f t="shared" ref="D123:S123" si="24">D11/3.6725</f>
        <v>13692.90673927842</v>
      </c>
      <c r="E123" s="304">
        <f t="shared" si="24"/>
        <v>15504.914908100751</v>
      </c>
      <c r="F123" s="304">
        <f t="shared" si="24"/>
        <v>15953.219877467665</v>
      </c>
      <c r="G123" s="304">
        <f t="shared" si="24"/>
        <v>16653.941456773315</v>
      </c>
      <c r="H123" s="304">
        <f t="shared" si="24"/>
        <v>17937.15452688904</v>
      </c>
      <c r="I123" s="304">
        <f t="shared" si="24"/>
        <v>20801.361470388019</v>
      </c>
      <c r="J123" s="304">
        <f t="shared" si="24"/>
        <v>21338.488767869301</v>
      </c>
      <c r="K123" s="304">
        <f t="shared" si="24"/>
        <v>23719.727705922396</v>
      </c>
      <c r="L123" s="304">
        <f t="shared" si="24"/>
        <v>24695.112321307013</v>
      </c>
      <c r="M123" s="304">
        <f t="shared" si="24"/>
        <v>25344.588155207624</v>
      </c>
      <c r="N123" s="304">
        <f t="shared" si="24"/>
        <v>26087.978216473795</v>
      </c>
      <c r="O123" s="304">
        <f t="shared" si="24"/>
        <v>30007.351940095305</v>
      </c>
      <c r="P123" s="304">
        <f t="shared" si="24"/>
        <v>32645.881552076244</v>
      </c>
      <c r="Q123" s="304">
        <f t="shared" si="24"/>
        <v>36184.898861940688</v>
      </c>
      <c r="R123" s="304">
        <f t="shared" si="24"/>
        <v>38390.300504349972</v>
      </c>
      <c r="S123" s="304">
        <f t="shared" si="24"/>
        <v>39747.503720647946</v>
      </c>
      <c r="T123" s="41" t="s">
        <v>129</v>
      </c>
    </row>
    <row r="124" spans="2:20" ht="25.15" customHeight="1">
      <c r="B124" s="129" t="s">
        <v>72</v>
      </c>
      <c r="C124" s="178" t="s">
        <v>14</v>
      </c>
      <c r="D124" s="304">
        <f t="shared" ref="D124:S124" si="25">D12/3.6725</f>
        <v>76190.878148400268</v>
      </c>
      <c r="E124" s="304">
        <f t="shared" si="25"/>
        <v>80011.98093941457</v>
      </c>
      <c r="F124" s="304">
        <f t="shared" si="25"/>
        <v>76891.763104152487</v>
      </c>
      <c r="G124" s="304">
        <f t="shared" si="25"/>
        <v>75690.673927842072</v>
      </c>
      <c r="H124" s="304">
        <f t="shared" si="25"/>
        <v>81821.375085091902</v>
      </c>
      <c r="I124" s="304">
        <f t="shared" si="25"/>
        <v>85142.273655547993</v>
      </c>
      <c r="J124" s="304">
        <f t="shared" si="25"/>
        <v>84397.277059223969</v>
      </c>
      <c r="K124" s="304">
        <f t="shared" si="25"/>
        <v>85988.01906058543</v>
      </c>
      <c r="L124" s="304">
        <f t="shared" si="25"/>
        <v>90452.008168822329</v>
      </c>
      <c r="M124" s="304">
        <f t="shared" si="25"/>
        <v>92862.899931926484</v>
      </c>
      <c r="N124" s="304">
        <f t="shared" si="25"/>
        <v>82179.986385296128</v>
      </c>
      <c r="O124" s="304">
        <f t="shared" si="25"/>
        <v>84366.507828454734</v>
      </c>
      <c r="P124" s="304">
        <f t="shared" si="25"/>
        <v>92630.905377808042</v>
      </c>
      <c r="Q124" s="304">
        <f t="shared" si="25"/>
        <v>104583.80689288843</v>
      </c>
      <c r="R124" s="304">
        <f t="shared" si="25"/>
        <v>125022.35247749151</v>
      </c>
      <c r="S124" s="304">
        <f t="shared" si="25"/>
        <v>137341.2147952317</v>
      </c>
      <c r="T124" s="41" t="s">
        <v>49</v>
      </c>
    </row>
    <row r="125" spans="2:20" ht="25.15" customHeight="1">
      <c r="B125" s="129" t="s">
        <v>73</v>
      </c>
      <c r="C125" s="178" t="s">
        <v>50</v>
      </c>
      <c r="D125" s="304">
        <f t="shared" ref="D125:S125" si="26">D13/3.6725</f>
        <v>54265.214431586115</v>
      </c>
      <c r="E125" s="304">
        <f t="shared" si="26"/>
        <v>58887.678692988433</v>
      </c>
      <c r="F125" s="304">
        <f t="shared" si="26"/>
        <v>60825.323349217157</v>
      </c>
      <c r="G125" s="304">
        <f t="shared" si="26"/>
        <v>68123.349217154522</v>
      </c>
      <c r="H125" s="304">
        <f t="shared" si="26"/>
        <v>70193.328795098714</v>
      </c>
      <c r="I125" s="304">
        <f t="shared" si="26"/>
        <v>73027.910142954395</v>
      </c>
      <c r="J125" s="304">
        <f t="shared" si="26"/>
        <v>77756.569094622188</v>
      </c>
      <c r="K125" s="304">
        <f t="shared" si="26"/>
        <v>79573.315180394828</v>
      </c>
      <c r="L125" s="304">
        <f t="shared" si="26"/>
        <v>81026.82096664398</v>
      </c>
      <c r="M125" s="304">
        <f t="shared" si="26"/>
        <v>83606.535057862493</v>
      </c>
      <c r="N125" s="304">
        <f t="shared" si="26"/>
        <v>72297.889720898573</v>
      </c>
      <c r="O125" s="304">
        <f t="shared" si="26"/>
        <v>81158.339006126625</v>
      </c>
      <c r="P125" s="304">
        <f t="shared" si="26"/>
        <v>92695.166780122541</v>
      </c>
      <c r="Q125" s="304">
        <f t="shared" si="26"/>
        <v>103558.63014605787</v>
      </c>
      <c r="R125" s="304">
        <f t="shared" si="26"/>
        <v>113119.00358811038</v>
      </c>
      <c r="S125" s="304">
        <f t="shared" si="26"/>
        <v>126051.62567819571</v>
      </c>
      <c r="T125" s="41" t="s">
        <v>130</v>
      </c>
    </row>
    <row r="126" spans="2:20" ht="25.15" customHeight="1">
      <c r="B126" s="129" t="s">
        <v>74</v>
      </c>
      <c r="C126" s="178" t="s">
        <v>51</v>
      </c>
      <c r="D126" s="304">
        <f t="shared" ref="D126:S126" si="27">D14/3.6725</f>
        <v>36569.911504424781</v>
      </c>
      <c r="E126" s="304">
        <f t="shared" si="27"/>
        <v>55016.746085772633</v>
      </c>
      <c r="F126" s="304">
        <f t="shared" si="27"/>
        <v>58719.673247106875</v>
      </c>
      <c r="G126" s="304">
        <f t="shared" si="27"/>
        <v>53446.698434309059</v>
      </c>
      <c r="H126" s="304">
        <f t="shared" si="27"/>
        <v>56961.742682096665</v>
      </c>
      <c r="I126" s="304">
        <f t="shared" si="27"/>
        <v>58071.885636487408</v>
      </c>
      <c r="J126" s="304">
        <f t="shared" si="27"/>
        <v>58240.163376446566</v>
      </c>
      <c r="K126" s="304">
        <f t="shared" si="27"/>
        <v>58925.255275697753</v>
      </c>
      <c r="L126" s="304">
        <f t="shared" si="27"/>
        <v>61537.644656228731</v>
      </c>
      <c r="M126" s="304">
        <f t="shared" si="27"/>
        <v>61358.747447243026</v>
      </c>
      <c r="N126" s="304">
        <f t="shared" si="27"/>
        <v>40320.762423417291</v>
      </c>
      <c r="O126" s="304">
        <f t="shared" si="27"/>
        <v>48387.474472430229</v>
      </c>
      <c r="P126" s="304">
        <f t="shared" si="27"/>
        <v>70499.387338325396</v>
      </c>
      <c r="Q126" s="304">
        <f t="shared" si="27"/>
        <v>82353.064451858372</v>
      </c>
      <c r="R126" s="304">
        <f t="shared" si="27"/>
        <v>95744.794698659141</v>
      </c>
      <c r="S126" s="304">
        <f t="shared" si="27"/>
        <v>107833.79187996905</v>
      </c>
      <c r="T126" s="41" t="s">
        <v>131</v>
      </c>
    </row>
    <row r="127" spans="2:20" ht="25.15" customHeight="1">
      <c r="B127" s="129" t="s">
        <v>75</v>
      </c>
      <c r="C127" s="178" t="s">
        <v>52</v>
      </c>
      <c r="D127" s="304">
        <f t="shared" ref="D127:S127" si="28">D15/3.6725</f>
        <v>11540.231449965964</v>
      </c>
      <c r="E127" s="304">
        <f t="shared" si="28"/>
        <v>13686.344452008168</v>
      </c>
      <c r="F127" s="304">
        <f t="shared" si="28"/>
        <v>15101.211708645336</v>
      </c>
      <c r="G127" s="304">
        <f t="shared" si="28"/>
        <v>16427.665078284546</v>
      </c>
      <c r="H127" s="304">
        <f t="shared" si="28"/>
        <v>18656.855003403678</v>
      </c>
      <c r="I127" s="304">
        <f t="shared" si="28"/>
        <v>19244.411164057183</v>
      </c>
      <c r="J127" s="304">
        <f t="shared" si="28"/>
        <v>19908.07351940095</v>
      </c>
      <c r="K127" s="304">
        <f t="shared" si="28"/>
        <v>20205.854322668481</v>
      </c>
      <c r="L127" s="304">
        <f t="shared" si="28"/>
        <v>20380.77603812117</v>
      </c>
      <c r="M127" s="304">
        <f t="shared" si="28"/>
        <v>21094.132062627639</v>
      </c>
      <c r="N127" s="304">
        <f t="shared" si="28"/>
        <v>15322.695711368278</v>
      </c>
      <c r="O127" s="304">
        <f t="shared" si="28"/>
        <v>20443.866575901975</v>
      </c>
      <c r="P127" s="304">
        <f t="shared" si="28"/>
        <v>26022.62763784888</v>
      </c>
      <c r="Q127" s="304">
        <f t="shared" si="28"/>
        <v>28944.129700796777</v>
      </c>
      <c r="R127" s="304">
        <f t="shared" si="28"/>
        <v>31667.035784793039</v>
      </c>
      <c r="S127" s="304">
        <f t="shared" si="28"/>
        <v>36004.027351701181</v>
      </c>
      <c r="T127" s="41" t="s">
        <v>132</v>
      </c>
    </row>
    <row r="128" spans="2:20" ht="25.15" customHeight="1">
      <c r="B128" s="129" t="s">
        <v>76</v>
      </c>
      <c r="C128" s="178" t="s">
        <v>53</v>
      </c>
      <c r="D128" s="304">
        <f t="shared" ref="D128:S128" si="29">D16/3.6725</f>
        <v>13839.591558883596</v>
      </c>
      <c r="E128" s="304">
        <f t="shared" si="29"/>
        <v>15247.597004765148</v>
      </c>
      <c r="F128" s="304">
        <f t="shared" si="29"/>
        <v>15968.468345813479</v>
      </c>
      <c r="G128" s="304">
        <f t="shared" si="29"/>
        <v>15354.989788972089</v>
      </c>
      <c r="H128" s="304">
        <f t="shared" si="29"/>
        <v>17076.650782845474</v>
      </c>
      <c r="I128" s="304">
        <f t="shared" si="29"/>
        <v>18307.365554799184</v>
      </c>
      <c r="J128" s="304">
        <f t="shared" si="29"/>
        <v>18913.437712729752</v>
      </c>
      <c r="K128" s="304">
        <f t="shared" si="29"/>
        <v>19845.554799183119</v>
      </c>
      <c r="L128" s="304">
        <f t="shared" si="29"/>
        <v>20975.275697753576</v>
      </c>
      <c r="M128" s="304">
        <f t="shared" si="29"/>
        <v>21620.122532334921</v>
      </c>
      <c r="N128" s="304">
        <f t="shared" si="29"/>
        <v>21490.891763104155</v>
      </c>
      <c r="O128" s="304">
        <f t="shared" si="29"/>
        <v>23166.943498978901</v>
      </c>
      <c r="P128" s="304">
        <f t="shared" si="29"/>
        <v>25282.940776038122</v>
      </c>
      <c r="Q128" s="304">
        <f t="shared" si="29"/>
        <v>26000.891104596543</v>
      </c>
      <c r="R128" s="304">
        <f t="shared" si="29"/>
        <v>30492.526598643002</v>
      </c>
      <c r="S128" s="304">
        <f t="shared" si="29"/>
        <v>31291.209871375988</v>
      </c>
      <c r="T128" s="41" t="s">
        <v>133</v>
      </c>
    </row>
    <row r="129" spans="2:20" ht="25.15" customHeight="1">
      <c r="B129" s="129" t="s">
        <v>77</v>
      </c>
      <c r="C129" s="179" t="s">
        <v>54</v>
      </c>
      <c r="D129" s="111">
        <f t="shared" ref="D129:S129" si="30">D17/3.6725</f>
        <v>34336.283185840708</v>
      </c>
      <c r="E129" s="111">
        <f t="shared" si="30"/>
        <v>36123.349217154529</v>
      </c>
      <c r="F129" s="111">
        <f t="shared" si="30"/>
        <v>37694.486044928526</v>
      </c>
      <c r="G129" s="111">
        <f t="shared" si="30"/>
        <v>44288.087134104833</v>
      </c>
      <c r="H129" s="111">
        <f t="shared" si="30"/>
        <v>48665.486725663715</v>
      </c>
      <c r="I129" s="111">
        <f t="shared" si="30"/>
        <v>52359.972770592241</v>
      </c>
      <c r="J129" s="111">
        <f t="shared" si="30"/>
        <v>53996.187882913546</v>
      </c>
      <c r="K129" s="111">
        <f t="shared" si="30"/>
        <v>54524.438393464945</v>
      </c>
      <c r="L129" s="111">
        <f t="shared" si="30"/>
        <v>54740.36759700477</v>
      </c>
      <c r="M129" s="111">
        <f t="shared" si="30"/>
        <v>56113.54663036079</v>
      </c>
      <c r="N129" s="111">
        <f t="shared" si="30"/>
        <v>49295.302927161334</v>
      </c>
      <c r="O129" s="111">
        <f t="shared" si="30"/>
        <v>50650.782845473113</v>
      </c>
      <c r="P129" s="111">
        <f t="shared" si="30"/>
        <v>58076.51463580667</v>
      </c>
      <c r="Q129" s="111">
        <f t="shared" si="30"/>
        <v>64897.845810878614</v>
      </c>
      <c r="R129" s="111">
        <f t="shared" si="30"/>
        <v>75043.744056061259</v>
      </c>
      <c r="S129" s="111">
        <f t="shared" si="30"/>
        <v>80102.631189919906</v>
      </c>
      <c r="T129" s="180" t="s">
        <v>55</v>
      </c>
    </row>
    <row r="130" spans="2:20" ht="25.15" customHeight="1">
      <c r="B130" s="129" t="s">
        <v>78</v>
      </c>
      <c r="C130" s="178" t="s">
        <v>56</v>
      </c>
      <c r="D130" s="304">
        <f t="shared" ref="D130:S130" si="31">D18/3.6725</f>
        <v>21538.379850238256</v>
      </c>
      <c r="E130" s="304">
        <f t="shared" si="31"/>
        <v>22565.908781484006</v>
      </c>
      <c r="F130" s="304">
        <f t="shared" si="31"/>
        <v>25713.138189244386</v>
      </c>
      <c r="G130" s="304">
        <f t="shared" si="31"/>
        <v>26530.265486725664</v>
      </c>
      <c r="H130" s="304">
        <f t="shared" si="31"/>
        <v>30058.270932607218</v>
      </c>
      <c r="I130" s="304">
        <f t="shared" si="31"/>
        <v>33052.961198093944</v>
      </c>
      <c r="J130" s="304">
        <f t="shared" si="31"/>
        <v>35012.661674608578</v>
      </c>
      <c r="K130" s="304">
        <f t="shared" si="31"/>
        <v>35219.877467665079</v>
      </c>
      <c r="L130" s="304">
        <f t="shared" si="31"/>
        <v>32840.571817562966</v>
      </c>
      <c r="M130" s="304">
        <f t="shared" si="31"/>
        <v>32562.287270251873</v>
      </c>
      <c r="N130" s="304">
        <f t="shared" si="31"/>
        <v>28486.31722260041</v>
      </c>
      <c r="O130" s="304">
        <f t="shared" si="31"/>
        <v>29946.085772634447</v>
      </c>
      <c r="P130" s="304">
        <f t="shared" si="31"/>
        <v>33806.943498978901</v>
      </c>
      <c r="Q130" s="304">
        <f t="shared" si="31"/>
        <v>40224.549441703319</v>
      </c>
      <c r="R130" s="304">
        <f t="shared" si="31"/>
        <v>47626.253444138179</v>
      </c>
      <c r="S130" s="304">
        <f t="shared" si="31"/>
        <v>53967.985224226773</v>
      </c>
      <c r="T130" s="41" t="s">
        <v>134</v>
      </c>
    </row>
    <row r="131" spans="2:20" ht="25.15" customHeight="1">
      <c r="B131" s="129" t="s">
        <v>210</v>
      </c>
      <c r="C131" s="178" t="s">
        <v>193</v>
      </c>
      <c r="D131" s="304">
        <f t="shared" ref="D131:S131" si="32">D19/3.6725</f>
        <v>25406.181075561606</v>
      </c>
      <c r="E131" s="304">
        <f t="shared" si="32"/>
        <v>24582.89993192648</v>
      </c>
      <c r="F131" s="304">
        <f t="shared" si="32"/>
        <v>25938.570456092581</v>
      </c>
      <c r="G131" s="304">
        <f t="shared" si="32"/>
        <v>26308.781484002724</v>
      </c>
      <c r="H131" s="304">
        <f t="shared" si="32"/>
        <v>28411.708645336967</v>
      </c>
      <c r="I131" s="304">
        <f t="shared" si="32"/>
        <v>31175.765827093262</v>
      </c>
      <c r="J131" s="304">
        <f t="shared" si="32"/>
        <v>31143.090537780805</v>
      </c>
      <c r="K131" s="304">
        <f t="shared" si="32"/>
        <v>31320.353982300887</v>
      </c>
      <c r="L131" s="304">
        <f t="shared" si="32"/>
        <v>33421.102791014295</v>
      </c>
      <c r="M131" s="304">
        <f t="shared" si="32"/>
        <v>36437.03199455412</v>
      </c>
      <c r="N131" s="304">
        <f t="shared" si="32"/>
        <v>32183.253914227367</v>
      </c>
      <c r="O131" s="304">
        <f t="shared" si="32"/>
        <v>35110.415248468344</v>
      </c>
      <c r="P131" s="304">
        <f t="shared" si="32"/>
        <v>38827.501701837988</v>
      </c>
      <c r="Q131" s="304">
        <f t="shared" si="32"/>
        <v>44705.466385993524</v>
      </c>
      <c r="R131" s="304">
        <f t="shared" si="32"/>
        <v>53899.867974599802</v>
      </c>
      <c r="S131" s="304">
        <f t="shared" si="32"/>
        <v>56932.649552062081</v>
      </c>
      <c r="T131" s="41" t="s">
        <v>211</v>
      </c>
    </row>
    <row r="132" spans="2:20" ht="25.15" customHeight="1">
      <c r="B132" s="129" t="s">
        <v>79</v>
      </c>
      <c r="C132" s="179" t="s">
        <v>57</v>
      </c>
      <c r="D132" s="111">
        <f t="shared" ref="D132:S132" si="33">D20/3.6725</f>
        <v>27306.194690265489</v>
      </c>
      <c r="E132" s="111">
        <f t="shared" si="33"/>
        <v>32606.943498978897</v>
      </c>
      <c r="F132" s="111">
        <f t="shared" si="33"/>
        <v>34129.611980939415</v>
      </c>
      <c r="G132" s="111">
        <f t="shared" si="33"/>
        <v>35939.278420694354</v>
      </c>
      <c r="H132" s="111">
        <f t="shared" si="33"/>
        <v>37134.104833219877</v>
      </c>
      <c r="I132" s="111">
        <f t="shared" si="33"/>
        <v>38767.324710687542</v>
      </c>
      <c r="J132" s="111">
        <f t="shared" si="33"/>
        <v>39852.144315861129</v>
      </c>
      <c r="K132" s="111">
        <f t="shared" si="33"/>
        <v>44703.880190605858</v>
      </c>
      <c r="L132" s="111">
        <f t="shared" si="33"/>
        <v>46895.030633083734</v>
      </c>
      <c r="M132" s="111">
        <f t="shared" si="33"/>
        <v>45655.275697753576</v>
      </c>
      <c r="N132" s="111">
        <f t="shared" si="33"/>
        <v>43336.147038801908</v>
      </c>
      <c r="O132" s="111">
        <f t="shared" si="33"/>
        <v>46075.425459496255</v>
      </c>
      <c r="P132" s="111">
        <f t="shared" si="33"/>
        <v>47305.922396187882</v>
      </c>
      <c r="Q132" s="111">
        <f t="shared" si="33"/>
        <v>50401.68115358294</v>
      </c>
      <c r="R132" s="111">
        <f t="shared" si="33"/>
        <v>59812.024774856232</v>
      </c>
      <c r="S132" s="111">
        <f t="shared" si="33"/>
        <v>61823.386202056921</v>
      </c>
      <c r="T132" s="180" t="s">
        <v>135</v>
      </c>
    </row>
    <row r="133" spans="2:20" ht="25.15" customHeight="1">
      <c r="B133" s="129" t="s">
        <v>80</v>
      </c>
      <c r="C133" s="178" t="s">
        <v>58</v>
      </c>
      <c r="D133" s="304">
        <f t="shared" ref="D133:S133" si="34">D21/3.6725</f>
        <v>5971.1912865895174</v>
      </c>
      <c r="E133" s="304">
        <f t="shared" si="34"/>
        <v>6899.8230088495575</v>
      </c>
      <c r="F133" s="304">
        <f t="shared" si="34"/>
        <v>7315.0170183798509</v>
      </c>
      <c r="G133" s="304">
        <f t="shared" si="34"/>
        <v>7887.1341048332206</v>
      </c>
      <c r="H133" s="304">
        <f t="shared" si="34"/>
        <v>8867.2838665759027</v>
      </c>
      <c r="I133" s="304">
        <f t="shared" si="34"/>
        <v>9278.5840707964599</v>
      </c>
      <c r="J133" s="304">
        <f t="shared" si="34"/>
        <v>9820.7488087134097</v>
      </c>
      <c r="K133" s="304">
        <f t="shared" si="34"/>
        <v>10469.407760381213</v>
      </c>
      <c r="L133" s="304">
        <f t="shared" si="34"/>
        <v>10685.827093260721</v>
      </c>
      <c r="M133" s="304">
        <f t="shared" si="34"/>
        <v>10785.541184479238</v>
      </c>
      <c r="N133" s="304">
        <f t="shared" si="34"/>
        <v>10586.194690265487</v>
      </c>
      <c r="O133" s="304">
        <f t="shared" si="34"/>
        <v>11125.336963921036</v>
      </c>
      <c r="P133" s="304">
        <f t="shared" si="34"/>
        <v>12153.464942137509</v>
      </c>
      <c r="Q133" s="304">
        <f t="shared" si="34"/>
        <v>13084.268733751927</v>
      </c>
      <c r="R133" s="304">
        <f t="shared" si="34"/>
        <v>15095.01113748444</v>
      </c>
      <c r="S133" s="304">
        <f t="shared" si="34"/>
        <v>15353.691099053844</v>
      </c>
      <c r="T133" s="41" t="s">
        <v>59</v>
      </c>
    </row>
    <row r="134" spans="2:20" ht="25.15" customHeight="1">
      <c r="B134" s="129" t="s">
        <v>81</v>
      </c>
      <c r="C134" s="178" t="s">
        <v>60</v>
      </c>
      <c r="D134" s="304">
        <f t="shared" ref="D134:S134" si="35">D22/3.6725</f>
        <v>4189.5711368277744</v>
      </c>
      <c r="E134" s="304">
        <f t="shared" si="35"/>
        <v>4815.302927161335</v>
      </c>
      <c r="F134" s="304">
        <f t="shared" si="35"/>
        <v>5966.7256637168139</v>
      </c>
      <c r="G134" s="304">
        <f t="shared" si="35"/>
        <v>7017.3723621511235</v>
      </c>
      <c r="H134" s="304">
        <f t="shared" si="35"/>
        <v>8073.7916950306335</v>
      </c>
      <c r="I134" s="304">
        <f t="shared" si="35"/>
        <v>8282.4778761061953</v>
      </c>
      <c r="J134" s="304">
        <f t="shared" si="35"/>
        <v>8959.6732471068754</v>
      </c>
      <c r="K134" s="304">
        <f t="shared" si="35"/>
        <v>9371.9537100068083</v>
      </c>
      <c r="L134" s="304">
        <f t="shared" si="35"/>
        <v>9874.9897889720905</v>
      </c>
      <c r="M134" s="304">
        <f t="shared" si="35"/>
        <v>11266.793737236216</v>
      </c>
      <c r="N134" s="304">
        <f t="shared" si="35"/>
        <v>13515.316541865215</v>
      </c>
      <c r="O134" s="304">
        <f t="shared" si="35"/>
        <v>16255.71136827774</v>
      </c>
      <c r="P134" s="304">
        <f t="shared" si="35"/>
        <v>17242.477876106197</v>
      </c>
      <c r="Q134" s="304">
        <f t="shared" si="35"/>
        <v>17964.322412134556</v>
      </c>
      <c r="R134" s="304">
        <f t="shared" si="35"/>
        <v>18138.726059750647</v>
      </c>
      <c r="S134" s="304">
        <f t="shared" si="35"/>
        <v>19620.347341012111</v>
      </c>
      <c r="T134" s="41" t="s">
        <v>136</v>
      </c>
    </row>
    <row r="135" spans="2:20" ht="25.15" customHeight="1">
      <c r="B135" s="129" t="s">
        <v>82</v>
      </c>
      <c r="C135" s="178" t="s">
        <v>61</v>
      </c>
      <c r="D135" s="304">
        <f t="shared" ref="D135:S135" si="36">D23/3.6725</f>
        <v>3222.4098025867938</v>
      </c>
      <c r="E135" s="304">
        <f t="shared" si="36"/>
        <v>3582.5459496255958</v>
      </c>
      <c r="F135" s="304">
        <f t="shared" si="36"/>
        <v>4119.4009530292715</v>
      </c>
      <c r="G135" s="304">
        <f t="shared" si="36"/>
        <v>3683.7304288631722</v>
      </c>
      <c r="H135" s="304">
        <f t="shared" si="36"/>
        <v>4398.311776718856</v>
      </c>
      <c r="I135" s="304">
        <f t="shared" si="36"/>
        <v>4625.1599727705925</v>
      </c>
      <c r="J135" s="304">
        <f t="shared" si="36"/>
        <v>5011.926480599047</v>
      </c>
      <c r="K135" s="304">
        <f t="shared" si="36"/>
        <v>5262.2191967324716</v>
      </c>
      <c r="L135" s="304">
        <f t="shared" si="36"/>
        <v>5617.9169503063313</v>
      </c>
      <c r="M135" s="304">
        <f t="shared" si="36"/>
        <v>5652.634445200817</v>
      </c>
      <c r="N135" s="304">
        <f t="shared" si="36"/>
        <v>4815.6841388699795</v>
      </c>
      <c r="O135" s="304">
        <f t="shared" si="36"/>
        <v>5189.1082368958478</v>
      </c>
      <c r="P135" s="304">
        <f t="shared" si="36"/>
        <v>5688.4411164057183</v>
      </c>
      <c r="Q135" s="304">
        <f t="shared" si="36"/>
        <v>6483.1717094514706</v>
      </c>
      <c r="R135" s="304">
        <f t="shared" si="36"/>
        <v>7522.3599900918207</v>
      </c>
      <c r="S135" s="304">
        <f t="shared" si="36"/>
        <v>7965.7252691165168</v>
      </c>
      <c r="T135" s="41" t="s">
        <v>137</v>
      </c>
    </row>
    <row r="136" spans="2:20" ht="25.15" customHeight="1">
      <c r="B136" s="130" t="s">
        <v>83</v>
      </c>
      <c r="C136" s="182" t="s">
        <v>117</v>
      </c>
      <c r="D136" s="305">
        <f t="shared" ref="D136:S136" si="37">D24/3.6725</f>
        <v>1361.5466303607895</v>
      </c>
      <c r="E136" s="305">
        <f t="shared" si="37"/>
        <v>1486.2437031994552</v>
      </c>
      <c r="F136" s="305">
        <f t="shared" si="37"/>
        <v>1581.9577944179714</v>
      </c>
      <c r="G136" s="305">
        <f t="shared" si="37"/>
        <v>1921.2552756977539</v>
      </c>
      <c r="H136" s="305">
        <f t="shared" si="37"/>
        <v>2176.1579305650102</v>
      </c>
      <c r="I136" s="305">
        <f t="shared" si="37"/>
        <v>2346.0776038121171</v>
      </c>
      <c r="J136" s="305">
        <f t="shared" si="37"/>
        <v>2518.1184479237581</v>
      </c>
      <c r="K136" s="305">
        <f t="shared" si="37"/>
        <v>2692.699795779442</v>
      </c>
      <c r="L136" s="305">
        <f t="shared" si="37"/>
        <v>2877.0592239618791</v>
      </c>
      <c r="M136" s="305">
        <f t="shared" si="37"/>
        <v>3055.9564329475834</v>
      </c>
      <c r="N136" s="305">
        <f t="shared" si="37"/>
        <v>3009.1490810074883</v>
      </c>
      <c r="O136" s="305">
        <f t="shared" si="37"/>
        <v>3024.1252552756978</v>
      </c>
      <c r="P136" s="305">
        <f t="shared" si="37"/>
        <v>3216.283185840708</v>
      </c>
      <c r="Q136" s="305">
        <f t="shared" si="37"/>
        <v>3347.9303398871975</v>
      </c>
      <c r="R136" s="305">
        <f t="shared" si="37"/>
        <v>3733.4422968451863</v>
      </c>
      <c r="S136" s="305">
        <f t="shared" si="37"/>
        <v>3929.5779130581732</v>
      </c>
      <c r="T136" s="180" t="s">
        <v>138</v>
      </c>
    </row>
    <row r="137" spans="2:20" ht="25.15" customHeight="1">
      <c r="B137" s="453" t="s">
        <v>0</v>
      </c>
      <c r="C137" s="453"/>
      <c r="D137" s="111">
        <f t="shared" ref="D137:S137" si="38">D25/3.6725</f>
        <v>512130.15737503697</v>
      </c>
      <c r="E137" s="111">
        <f t="shared" si="38"/>
        <v>617805.65567220247</v>
      </c>
      <c r="F137" s="111">
        <f t="shared" si="38"/>
        <v>648494.24967421661</v>
      </c>
      <c r="G137" s="111">
        <f t="shared" si="38"/>
        <v>663145.81687077892</v>
      </c>
      <c r="H137" s="111">
        <f t="shared" si="38"/>
        <v>691703.83026127284</v>
      </c>
      <c r="I137" s="111">
        <f t="shared" si="38"/>
        <v>652953.46660168958</v>
      </c>
      <c r="J137" s="111">
        <f t="shared" si="38"/>
        <v>657155.57346119545</v>
      </c>
      <c r="K137" s="111">
        <f t="shared" si="38"/>
        <v>698905.65294203348</v>
      </c>
      <c r="L137" s="111">
        <f t="shared" si="38"/>
        <v>753188.86774831056</v>
      </c>
      <c r="M137" s="111">
        <f t="shared" si="38"/>
        <v>747713.60734609747</v>
      </c>
      <c r="N137" s="111">
        <f t="shared" si="38"/>
        <v>625263.37768942642</v>
      </c>
      <c r="O137" s="111">
        <f t="shared" si="38"/>
        <v>737543.16118648916</v>
      </c>
      <c r="P137" s="111">
        <f t="shared" si="38"/>
        <v>889069.19508536579</v>
      </c>
      <c r="Q137" s="111">
        <f t="shared" si="38"/>
        <v>952385.9630167837</v>
      </c>
      <c r="R137" s="111">
        <f t="shared" si="38"/>
        <v>1064434.7374681577</v>
      </c>
      <c r="S137" s="111">
        <f t="shared" si="38"/>
        <v>1127192.9877817174</v>
      </c>
      <c r="T137" s="208" t="s">
        <v>19</v>
      </c>
    </row>
    <row r="138" spans="2:20" ht="25.15" customHeight="1" thickBot="1">
      <c r="B138" s="456" t="s">
        <v>62</v>
      </c>
      <c r="C138" s="456"/>
      <c r="D138" s="306">
        <f t="shared" ref="D138:S138" si="39">D26/3.6725</f>
        <v>418715.86193596275</v>
      </c>
      <c r="E138" s="306">
        <f t="shared" si="39"/>
        <v>477448.4058423863</v>
      </c>
      <c r="F138" s="306">
        <f t="shared" si="39"/>
        <v>498208.88548088778</v>
      </c>
      <c r="G138" s="306">
        <f t="shared" si="39"/>
        <v>513537.10346029565</v>
      </c>
      <c r="H138" s="306">
        <f t="shared" si="39"/>
        <v>547558.15292975481</v>
      </c>
      <c r="I138" s="306">
        <f t="shared" si="39"/>
        <v>566315.75387194147</v>
      </c>
      <c r="J138" s="306">
        <f t="shared" si="39"/>
        <v>580107.24126242078</v>
      </c>
      <c r="K138" s="306">
        <f t="shared" si="39"/>
        <v>604635.26492297288</v>
      </c>
      <c r="L138" s="306">
        <f t="shared" si="39"/>
        <v>631565.72275171417</v>
      </c>
      <c r="M138" s="306">
        <f t="shared" si="39"/>
        <v>642814.76459592732</v>
      </c>
      <c r="N138" s="306">
        <f t="shared" si="39"/>
        <v>556970.93385007989</v>
      </c>
      <c r="O138" s="306">
        <f t="shared" si="39"/>
        <v>625663.24287471245</v>
      </c>
      <c r="P138" s="306">
        <f t="shared" si="39"/>
        <v>722183.15015684301</v>
      </c>
      <c r="Q138" s="306">
        <f t="shared" si="39"/>
        <v>811472.41638642293</v>
      </c>
      <c r="R138" s="306">
        <f t="shared" si="39"/>
        <v>925996.76238124294</v>
      </c>
      <c r="S138" s="306">
        <f t="shared" si="39"/>
        <v>997170.04880367208</v>
      </c>
      <c r="T138" s="161" t="s">
        <v>63</v>
      </c>
    </row>
    <row r="139" spans="2:20" ht="24.95" customHeight="1">
      <c r="B139" s="450" t="s">
        <v>407</v>
      </c>
      <c r="C139" s="450"/>
      <c r="D139" s="34"/>
      <c r="E139" s="34"/>
      <c r="F139" s="34"/>
      <c r="G139" s="34"/>
      <c r="H139" s="34"/>
      <c r="I139" s="34"/>
      <c r="J139" s="34"/>
      <c r="K139" s="34"/>
      <c r="L139" s="34"/>
      <c r="M139" s="34"/>
      <c r="N139" s="34"/>
      <c r="O139" s="34"/>
      <c r="P139" s="34"/>
      <c r="Q139" s="34"/>
      <c r="R139" s="34"/>
      <c r="S139" s="34"/>
      <c r="T139" s="191" t="s">
        <v>406</v>
      </c>
    </row>
    <row r="140" spans="2:20" ht="24.95" customHeight="1">
      <c r="B140" s="448" t="s">
        <v>196</v>
      </c>
      <c r="C140" s="448"/>
      <c r="D140" s="11"/>
      <c r="E140" s="11"/>
      <c r="F140" s="12"/>
      <c r="G140" s="12"/>
      <c r="H140" s="24"/>
      <c r="I140" s="24"/>
      <c r="J140" s="24"/>
      <c r="K140" s="24"/>
      <c r="L140" s="24"/>
      <c r="M140" s="24"/>
      <c r="N140" s="171"/>
      <c r="O140" s="171"/>
      <c r="P140" s="171"/>
      <c r="Q140" s="171"/>
      <c r="R140" s="171"/>
      <c r="S140" s="171"/>
      <c r="T140" s="191" t="s">
        <v>327</v>
      </c>
    </row>
    <row r="141" spans="2:20" ht="24.95" customHeight="1">
      <c r="B141" s="88" t="s">
        <v>197</v>
      </c>
      <c r="C141" s="88"/>
      <c r="D141" s="85"/>
      <c r="E141" s="85"/>
      <c r="F141" s="86"/>
      <c r="G141" s="87"/>
      <c r="H141" s="8"/>
      <c r="I141" s="8"/>
      <c r="J141" s="8"/>
      <c r="K141" s="108"/>
      <c r="L141" s="108"/>
      <c r="M141" s="108"/>
      <c r="N141" s="108"/>
      <c r="O141" s="108"/>
      <c r="P141" s="108"/>
      <c r="Q141" s="108"/>
      <c r="R141" s="108"/>
      <c r="S141" s="108"/>
      <c r="T141" s="88" t="s">
        <v>180</v>
      </c>
    </row>
    <row r="142" spans="2:20" s="1" customFormat="1" ht="24.95" customHeight="1"/>
    <row r="143" spans="2:20" s="1" customFormat="1" ht="25.15" customHeight="1"/>
    <row r="144" spans="2:20" s="1" customFormat="1" ht="25.15" customHeight="1">
      <c r="C144" s="426" t="s">
        <v>451</v>
      </c>
      <c r="D144" s="426"/>
      <c r="E144" s="426"/>
      <c r="F144" s="426"/>
      <c r="G144" s="426"/>
      <c r="H144" s="426"/>
      <c r="I144" s="426"/>
      <c r="J144" s="426"/>
      <c r="K144" s="426"/>
      <c r="L144" s="426"/>
      <c r="M144" s="426"/>
      <c r="N144" s="426"/>
      <c r="O144" s="426"/>
      <c r="P144" s="426"/>
      <c r="Q144" s="426"/>
      <c r="R144" s="426"/>
      <c r="S144" s="426"/>
      <c r="T144" s="426"/>
    </row>
    <row r="145" spans="2:20" s="1" customFormat="1" ht="25.15" customHeight="1">
      <c r="C145" s="427" t="s">
        <v>452</v>
      </c>
      <c r="D145" s="427"/>
      <c r="E145" s="427"/>
      <c r="F145" s="427"/>
      <c r="G145" s="427"/>
      <c r="H145" s="427"/>
      <c r="I145" s="427"/>
      <c r="J145" s="427"/>
      <c r="K145" s="427"/>
      <c r="L145" s="427"/>
      <c r="M145" s="427"/>
      <c r="N145" s="427"/>
      <c r="O145" s="427"/>
      <c r="P145" s="427"/>
      <c r="Q145" s="427"/>
      <c r="R145" s="427"/>
      <c r="S145" s="427"/>
      <c r="T145" s="427"/>
    </row>
    <row r="146" spans="2:20" s="1" customFormat="1" ht="25.15" customHeight="1">
      <c r="C146" s="173"/>
      <c r="D146" s="173"/>
      <c r="E146" s="173"/>
      <c r="F146" s="173"/>
      <c r="G146" s="173"/>
      <c r="H146" s="173"/>
      <c r="I146" s="173"/>
      <c r="J146" s="173"/>
      <c r="K146" s="173"/>
      <c r="L146" s="173"/>
      <c r="M146" s="173"/>
      <c r="N146" s="173"/>
      <c r="O146" s="173"/>
      <c r="P146" s="173"/>
      <c r="Q146" s="173"/>
      <c r="R146" s="173"/>
      <c r="S146" s="173"/>
      <c r="T146" s="203" t="s">
        <v>209</v>
      </c>
    </row>
    <row r="147" spans="2:20" s="1" customFormat="1" ht="25.15" customHeight="1">
      <c r="B147" s="55" t="s">
        <v>67</v>
      </c>
      <c r="C147" s="177" t="s">
        <v>120</v>
      </c>
      <c r="D147" s="121">
        <v>2010</v>
      </c>
      <c r="E147" s="121">
        <v>2011</v>
      </c>
      <c r="F147" s="121">
        <v>2012</v>
      </c>
      <c r="G147" s="121">
        <v>2013</v>
      </c>
      <c r="H147" s="121">
        <v>2014</v>
      </c>
      <c r="I147" s="121">
        <v>2015</v>
      </c>
      <c r="J147" s="121">
        <v>2016</v>
      </c>
      <c r="K147" s="121">
        <v>2017</v>
      </c>
      <c r="L147" s="121">
        <v>2018</v>
      </c>
      <c r="M147" s="121">
        <v>2019</v>
      </c>
      <c r="N147" s="121">
        <v>2020</v>
      </c>
      <c r="O147" s="121">
        <v>2021</v>
      </c>
      <c r="P147" s="55">
        <v>2022</v>
      </c>
      <c r="Q147" s="55">
        <v>2023</v>
      </c>
      <c r="R147" s="55" t="s">
        <v>368</v>
      </c>
      <c r="S147" s="55" t="s">
        <v>404</v>
      </c>
      <c r="T147" s="55" t="s">
        <v>121</v>
      </c>
    </row>
    <row r="148" spans="2:20" s="1" customFormat="1" ht="25.15" customHeight="1">
      <c r="B148" s="72"/>
      <c r="C148" s="246" t="s">
        <v>104</v>
      </c>
      <c r="D148" s="111">
        <f t="shared" ref="D148:S148" si="40">D35/3.6725</f>
        <v>185785.53417407986</v>
      </c>
      <c r="E148" s="111">
        <f t="shared" si="40"/>
        <v>225404.07028968754</v>
      </c>
      <c r="F148" s="111">
        <f t="shared" si="40"/>
        <v>232483.42726555807</v>
      </c>
      <c r="G148" s="111">
        <f t="shared" si="40"/>
        <v>229103.74754687346</v>
      </c>
      <c r="H148" s="111">
        <f t="shared" si="40"/>
        <v>243158.97039430132</v>
      </c>
      <c r="I148" s="111">
        <f t="shared" si="40"/>
        <v>245801.35463480992</v>
      </c>
      <c r="J148" s="111">
        <f t="shared" si="40"/>
        <v>250928.24696277996</v>
      </c>
      <c r="K148" s="111">
        <f t="shared" si="40"/>
        <v>269460.60459458624</v>
      </c>
      <c r="L148" s="111">
        <f t="shared" si="40"/>
        <v>285523.55944091105</v>
      </c>
      <c r="M148" s="111">
        <f t="shared" si="40"/>
        <v>287711.27938164066</v>
      </c>
      <c r="N148" s="111">
        <f t="shared" si="40"/>
        <v>243920.00380693501</v>
      </c>
      <c r="O148" s="111">
        <f t="shared" si="40"/>
        <v>288978.81013460521</v>
      </c>
      <c r="P148" s="111">
        <f t="shared" si="40"/>
        <v>349586.96326318628</v>
      </c>
      <c r="Q148" s="111">
        <f t="shared" si="40"/>
        <v>397456.78358231852</v>
      </c>
      <c r="R148" s="111">
        <f t="shared" si="40"/>
        <v>446758.46016490553</v>
      </c>
      <c r="S148" s="111">
        <f t="shared" si="40"/>
        <v>475750.96705045446</v>
      </c>
      <c r="T148" s="25" t="s">
        <v>44</v>
      </c>
    </row>
    <row r="149" spans="2:20" s="1" customFormat="1" ht="25.15" customHeight="1">
      <c r="B149" s="129" t="s">
        <v>68</v>
      </c>
      <c r="C149" s="178" t="s">
        <v>45</v>
      </c>
      <c r="D149" s="304">
        <f t="shared" ref="D149:S149" si="41">D36/3.6725</f>
        <v>1623.4347867415131</v>
      </c>
      <c r="E149" s="304">
        <f t="shared" si="41"/>
        <v>1760.797314874766</v>
      </c>
      <c r="F149" s="304">
        <f t="shared" si="41"/>
        <v>1842.8772315213066</v>
      </c>
      <c r="G149" s="304">
        <f t="shared" si="41"/>
        <v>1974.1627953417908</v>
      </c>
      <c r="H149" s="304">
        <f t="shared" si="41"/>
        <v>2064.1821029466641</v>
      </c>
      <c r="I149" s="304">
        <f t="shared" si="41"/>
        <v>2168.777371365386</v>
      </c>
      <c r="J149" s="304">
        <f t="shared" si="41"/>
        <v>2208.4974733313529</v>
      </c>
      <c r="K149" s="304">
        <f t="shared" si="41"/>
        <v>2256.6372698755695</v>
      </c>
      <c r="L149" s="304">
        <f t="shared" si="41"/>
        <v>2299.0257445189318</v>
      </c>
      <c r="M149" s="304">
        <f t="shared" si="41"/>
        <v>2424.254194438508</v>
      </c>
      <c r="N149" s="304">
        <f t="shared" si="41"/>
        <v>2590.650505369304</v>
      </c>
      <c r="O149" s="304">
        <f t="shared" si="41"/>
        <v>2832.7515913785387</v>
      </c>
      <c r="P149" s="304">
        <f t="shared" si="41"/>
        <v>2925.1252781623921</v>
      </c>
      <c r="Q149" s="304">
        <f t="shared" si="41"/>
        <v>2991.7213821559653</v>
      </c>
      <c r="R149" s="304">
        <f t="shared" si="41"/>
        <v>3187.1540372649297</v>
      </c>
      <c r="S149" s="304">
        <f t="shared" si="41"/>
        <v>3236.9922935205987</v>
      </c>
      <c r="T149" s="41" t="s">
        <v>127</v>
      </c>
    </row>
    <row r="150" spans="2:20" s="1" customFormat="1" ht="25.15" customHeight="1">
      <c r="B150" s="129" t="s">
        <v>69</v>
      </c>
      <c r="C150" s="178" t="s">
        <v>46</v>
      </c>
      <c r="D150" s="304">
        <f t="shared" ref="D150:S150" si="42">D37/3.6725</f>
        <v>4314.0912185159978</v>
      </c>
      <c r="E150" s="304">
        <f t="shared" si="42"/>
        <v>5360.3539823008859</v>
      </c>
      <c r="F150" s="304">
        <f t="shared" si="42"/>
        <v>5671.5044247787609</v>
      </c>
      <c r="G150" s="304">
        <f t="shared" si="42"/>
        <v>7366.6712049012931</v>
      </c>
      <c r="H150" s="304">
        <f t="shared" si="42"/>
        <v>8170.1293396868623</v>
      </c>
      <c r="I150" s="304">
        <f t="shared" si="42"/>
        <v>9466.2763784887684</v>
      </c>
      <c r="J150" s="304">
        <f t="shared" si="42"/>
        <v>8885.2552756977529</v>
      </c>
      <c r="K150" s="304">
        <f t="shared" si="42"/>
        <v>15718.148400272295</v>
      </c>
      <c r="L150" s="304">
        <f t="shared" si="42"/>
        <v>12339.441797140913</v>
      </c>
      <c r="M150" s="304">
        <f t="shared" si="42"/>
        <v>10729.421375085092</v>
      </c>
      <c r="N150" s="304">
        <f t="shared" si="42"/>
        <v>7952.9475833900615</v>
      </c>
      <c r="O150" s="304">
        <f t="shared" si="42"/>
        <v>12183.55343771273</v>
      </c>
      <c r="P150" s="304">
        <f t="shared" si="42"/>
        <v>17560.517358747449</v>
      </c>
      <c r="Q150" s="304">
        <f t="shared" si="42"/>
        <v>18279.934763826874</v>
      </c>
      <c r="R150" s="304">
        <f t="shared" si="42"/>
        <v>18494.412163542831</v>
      </c>
      <c r="S150" s="304">
        <f t="shared" si="42"/>
        <v>17406.376174700919</v>
      </c>
      <c r="T150" s="41" t="s">
        <v>128</v>
      </c>
    </row>
    <row r="151" spans="2:20" s="1" customFormat="1" ht="25.15" customHeight="1">
      <c r="B151" s="129" t="s">
        <v>70</v>
      </c>
      <c r="C151" s="178" t="s">
        <v>13</v>
      </c>
      <c r="D151" s="304">
        <f t="shared" ref="D151:S151" si="43">D38/3.6725</f>
        <v>60485.228046289994</v>
      </c>
      <c r="E151" s="304">
        <f t="shared" si="43"/>
        <v>73290.673927842072</v>
      </c>
      <c r="F151" s="304">
        <f t="shared" si="43"/>
        <v>77216.609938733833</v>
      </c>
      <c r="G151" s="304">
        <f t="shared" si="43"/>
        <v>78200.953029271623</v>
      </c>
      <c r="H151" s="304">
        <f t="shared" si="43"/>
        <v>78926.072157930568</v>
      </c>
      <c r="I151" s="304">
        <f t="shared" si="43"/>
        <v>72988.972089857052</v>
      </c>
      <c r="J151" s="304">
        <f t="shared" si="43"/>
        <v>73690.401633764472</v>
      </c>
      <c r="K151" s="304">
        <f t="shared" si="43"/>
        <v>80668.209666439754</v>
      </c>
      <c r="L151" s="304">
        <f t="shared" si="43"/>
        <v>91707.283866575905</v>
      </c>
      <c r="M151" s="304">
        <f t="shared" si="43"/>
        <v>91415.11232130701</v>
      </c>
      <c r="N151" s="304">
        <f t="shared" si="43"/>
        <v>75897.345132743372</v>
      </c>
      <c r="O151" s="304">
        <f t="shared" si="43"/>
        <v>97103.60789652825</v>
      </c>
      <c r="P151" s="304">
        <f t="shared" si="43"/>
        <v>115678.4206943499</v>
      </c>
      <c r="Q151" s="304">
        <f t="shared" si="43"/>
        <v>132320.10787825452</v>
      </c>
      <c r="R151" s="304">
        <f t="shared" si="43"/>
        <v>148869.0235266079</v>
      </c>
      <c r="S151" s="304">
        <f t="shared" si="43"/>
        <v>154998.30793128267</v>
      </c>
      <c r="T151" s="41" t="s">
        <v>47</v>
      </c>
    </row>
    <row r="152" spans="2:20" s="1" customFormat="1" ht="25.15" customHeight="1">
      <c r="B152" s="129" t="s">
        <v>71</v>
      </c>
      <c r="C152" s="178" t="s">
        <v>48</v>
      </c>
      <c r="D152" s="304">
        <f t="shared" ref="D152:S152" si="44">D39/3.6725</f>
        <v>5964.6289993192649</v>
      </c>
      <c r="E152" s="304">
        <f t="shared" si="44"/>
        <v>6482.314499659632</v>
      </c>
      <c r="F152" s="304">
        <f t="shared" si="44"/>
        <v>5787.583390061267</v>
      </c>
      <c r="G152" s="304">
        <f t="shared" si="44"/>
        <v>6159.0742001361477</v>
      </c>
      <c r="H152" s="304">
        <f t="shared" si="44"/>
        <v>6548.1824370319946</v>
      </c>
      <c r="I152" s="304">
        <f t="shared" si="44"/>
        <v>7253.4240980258683</v>
      </c>
      <c r="J152" s="304">
        <f t="shared" si="44"/>
        <v>7217.4540503744038</v>
      </c>
      <c r="K152" s="304">
        <f t="shared" si="44"/>
        <v>7775.4935330156568</v>
      </c>
      <c r="L152" s="304">
        <f t="shared" si="44"/>
        <v>7914.3907420013611</v>
      </c>
      <c r="M152" s="304">
        <f t="shared" si="44"/>
        <v>7881.9877467665074</v>
      </c>
      <c r="N152" s="304">
        <f t="shared" si="44"/>
        <v>8879.5915588835942</v>
      </c>
      <c r="O152" s="304">
        <f t="shared" si="44"/>
        <v>10244.275017018379</v>
      </c>
      <c r="P152" s="304">
        <f t="shared" si="44"/>
        <v>11211.654186521444</v>
      </c>
      <c r="Q152" s="304">
        <f t="shared" si="44"/>
        <v>12865.327159021303</v>
      </c>
      <c r="R152" s="304">
        <f t="shared" si="44"/>
        <v>13996.121510597868</v>
      </c>
      <c r="S152" s="304">
        <f t="shared" si="44"/>
        <v>14229.181820091106</v>
      </c>
      <c r="T152" s="41" t="s">
        <v>129</v>
      </c>
    </row>
    <row r="153" spans="2:20" s="1" customFormat="1" ht="25.15" customHeight="1">
      <c r="B153" s="129" t="s">
        <v>72</v>
      </c>
      <c r="C153" s="178" t="s">
        <v>14</v>
      </c>
      <c r="D153" s="304">
        <f t="shared" ref="D153:S153" si="45">D40/3.6725</f>
        <v>43276.24234172907</v>
      </c>
      <c r="E153" s="304">
        <f t="shared" si="45"/>
        <v>47357.113682777403</v>
      </c>
      <c r="F153" s="304">
        <f t="shared" si="45"/>
        <v>44999.591558883592</v>
      </c>
      <c r="G153" s="304">
        <f t="shared" si="45"/>
        <v>42868.618107556162</v>
      </c>
      <c r="H153" s="304">
        <f t="shared" si="45"/>
        <v>47049.42137508509</v>
      </c>
      <c r="I153" s="304">
        <f t="shared" si="45"/>
        <v>48765.146358066711</v>
      </c>
      <c r="J153" s="304">
        <f t="shared" si="45"/>
        <v>48983.798502382575</v>
      </c>
      <c r="K153" s="304">
        <f t="shared" si="45"/>
        <v>50289.720898570456</v>
      </c>
      <c r="L153" s="304">
        <f t="shared" si="45"/>
        <v>53416.746085772633</v>
      </c>
      <c r="M153" s="304">
        <f t="shared" si="45"/>
        <v>54252.144315861129</v>
      </c>
      <c r="N153" s="304">
        <f t="shared" si="45"/>
        <v>47830.633083730434</v>
      </c>
      <c r="O153" s="304">
        <f t="shared" si="45"/>
        <v>49175.493533015659</v>
      </c>
      <c r="P153" s="304">
        <f t="shared" si="45"/>
        <v>54794.82641252553</v>
      </c>
      <c r="Q153" s="304">
        <f t="shared" si="45"/>
        <v>62695.522895176626</v>
      </c>
      <c r="R153" s="304">
        <f t="shared" si="45"/>
        <v>74609.283555241302</v>
      </c>
      <c r="S153" s="304">
        <f t="shared" si="45"/>
        <v>80674.268662692964</v>
      </c>
      <c r="T153" s="41" t="s">
        <v>49</v>
      </c>
    </row>
    <row r="154" spans="2:20" s="1" customFormat="1" ht="25.15" customHeight="1">
      <c r="B154" s="129" t="s">
        <v>73</v>
      </c>
      <c r="C154" s="178" t="s">
        <v>50</v>
      </c>
      <c r="D154" s="304">
        <f t="shared" ref="D154:S154" si="46">D41/3.6725</f>
        <v>15199.537100068075</v>
      </c>
      <c r="E154" s="304">
        <f t="shared" si="46"/>
        <v>18794.880871341047</v>
      </c>
      <c r="F154" s="304">
        <f t="shared" si="46"/>
        <v>18671.313818924438</v>
      </c>
      <c r="G154" s="304">
        <f t="shared" si="46"/>
        <v>21936.065350578625</v>
      </c>
      <c r="H154" s="304">
        <f t="shared" si="46"/>
        <v>22392.049012933971</v>
      </c>
      <c r="I154" s="304">
        <f t="shared" si="46"/>
        <v>23211.599727705925</v>
      </c>
      <c r="J154" s="304">
        <f t="shared" si="46"/>
        <v>25160.381211708645</v>
      </c>
      <c r="K154" s="304">
        <f t="shared" si="46"/>
        <v>26379.659632402996</v>
      </c>
      <c r="L154" s="304">
        <f t="shared" si="46"/>
        <v>27206.997957794418</v>
      </c>
      <c r="M154" s="304">
        <f t="shared" si="46"/>
        <v>27393.601089176311</v>
      </c>
      <c r="N154" s="304">
        <f t="shared" si="46"/>
        <v>24017.617426820965</v>
      </c>
      <c r="O154" s="304">
        <f t="shared" si="46"/>
        <v>27263.989108236896</v>
      </c>
      <c r="P154" s="304">
        <f t="shared" si="46"/>
        <v>33982.84547311096</v>
      </c>
      <c r="Q154" s="304">
        <f t="shared" si="46"/>
        <v>39697.812335137329</v>
      </c>
      <c r="R154" s="304">
        <f t="shared" si="46"/>
        <v>42205.367003919753</v>
      </c>
      <c r="S154" s="304">
        <f t="shared" si="46"/>
        <v>46859.813382337903</v>
      </c>
      <c r="T154" s="41" t="s">
        <v>130</v>
      </c>
    </row>
    <row r="155" spans="2:20" s="1" customFormat="1" ht="25.15" customHeight="1">
      <c r="B155" s="129" t="s">
        <v>74</v>
      </c>
      <c r="C155" s="178" t="s">
        <v>51</v>
      </c>
      <c r="D155" s="304">
        <f t="shared" ref="D155:S155" si="47">D42/3.6725</f>
        <v>19227.528931245746</v>
      </c>
      <c r="E155" s="304">
        <f t="shared" si="47"/>
        <v>34786.657590197414</v>
      </c>
      <c r="F155" s="304">
        <f t="shared" si="47"/>
        <v>37453.233492171545</v>
      </c>
      <c r="G155" s="304">
        <f t="shared" si="47"/>
        <v>31132.743362831858</v>
      </c>
      <c r="H155" s="304">
        <f t="shared" si="47"/>
        <v>32880.326752893125</v>
      </c>
      <c r="I155" s="304">
        <f t="shared" si="47"/>
        <v>32512.457454050375</v>
      </c>
      <c r="J155" s="304">
        <f t="shared" si="47"/>
        <v>35595.643294758338</v>
      </c>
      <c r="K155" s="304">
        <f t="shared" si="47"/>
        <v>35754.390742001364</v>
      </c>
      <c r="L155" s="304">
        <f t="shared" si="47"/>
        <v>37762.287270251873</v>
      </c>
      <c r="M155" s="304">
        <f t="shared" si="47"/>
        <v>36776.038121170866</v>
      </c>
      <c r="N155" s="304">
        <f t="shared" si="47"/>
        <v>22074.445200816881</v>
      </c>
      <c r="O155" s="304">
        <f t="shared" si="47"/>
        <v>28535.6024506467</v>
      </c>
      <c r="P155" s="304">
        <f t="shared" si="47"/>
        <v>43444.520081688228</v>
      </c>
      <c r="Q155" s="304">
        <f t="shared" si="47"/>
        <v>49318.291170145174</v>
      </c>
      <c r="R155" s="304">
        <f t="shared" si="47"/>
        <v>56659.783637114269</v>
      </c>
      <c r="S155" s="304">
        <f t="shared" si="47"/>
        <v>63529.59840516885</v>
      </c>
      <c r="T155" s="41" t="s">
        <v>131</v>
      </c>
    </row>
    <row r="156" spans="2:20" s="1" customFormat="1" ht="25.15" customHeight="1">
      <c r="B156" s="129" t="s">
        <v>75</v>
      </c>
      <c r="C156" s="178" t="s">
        <v>52</v>
      </c>
      <c r="D156" s="304">
        <f t="shared" ref="D156:S156" si="48">D43/3.6725</f>
        <v>6458.1347855684144</v>
      </c>
      <c r="E156" s="304">
        <f t="shared" si="48"/>
        <v>7754.3635125936016</v>
      </c>
      <c r="F156" s="304">
        <f t="shared" si="48"/>
        <v>8522.0149761742687</v>
      </c>
      <c r="G156" s="304">
        <f t="shared" si="48"/>
        <v>8700.6126616746096</v>
      </c>
      <c r="H156" s="304">
        <f t="shared" si="48"/>
        <v>9999.8910823689585</v>
      </c>
      <c r="I156" s="304">
        <f t="shared" si="48"/>
        <v>10461.729067392784</v>
      </c>
      <c r="J156" s="304">
        <f t="shared" si="48"/>
        <v>11330.428863172227</v>
      </c>
      <c r="K156" s="304">
        <f t="shared" si="48"/>
        <v>11477.957794417973</v>
      </c>
      <c r="L156" s="304">
        <f t="shared" si="48"/>
        <v>11572.035398230089</v>
      </c>
      <c r="M156" s="304">
        <f t="shared" si="48"/>
        <v>12180.939414567734</v>
      </c>
      <c r="N156" s="304">
        <f t="shared" si="48"/>
        <v>9916.923076923078</v>
      </c>
      <c r="O156" s="304">
        <f t="shared" si="48"/>
        <v>11906.820966643976</v>
      </c>
      <c r="P156" s="304">
        <f t="shared" si="48"/>
        <v>15285.200816882234</v>
      </c>
      <c r="Q156" s="304">
        <f t="shared" si="48"/>
        <v>16970.233783240685</v>
      </c>
      <c r="R156" s="304">
        <f t="shared" si="48"/>
        <v>18062.273895206472</v>
      </c>
      <c r="S156" s="304">
        <f t="shared" si="48"/>
        <v>20695.002364632812</v>
      </c>
      <c r="T156" s="41" t="s">
        <v>132</v>
      </c>
    </row>
    <row r="157" spans="2:20" s="1" customFormat="1" ht="25.15" customHeight="1">
      <c r="B157" s="129" t="s">
        <v>76</v>
      </c>
      <c r="C157" s="178" t="s">
        <v>53</v>
      </c>
      <c r="D157" s="304">
        <f t="shared" ref="D157:S157" si="49">D44/3.6725</f>
        <v>5169.0946221919676</v>
      </c>
      <c r="E157" s="304">
        <f t="shared" si="49"/>
        <v>6505.9223961878834</v>
      </c>
      <c r="F157" s="304">
        <f t="shared" si="49"/>
        <v>7067.4744724302245</v>
      </c>
      <c r="G157" s="304">
        <f t="shared" si="49"/>
        <v>6185.0782845473113</v>
      </c>
      <c r="H157" s="304">
        <f t="shared" si="49"/>
        <v>6973.8325391422741</v>
      </c>
      <c r="I157" s="304">
        <f t="shared" si="49"/>
        <v>7694.322668481961</v>
      </c>
      <c r="J157" s="304">
        <f t="shared" si="49"/>
        <v>7673.900612661675</v>
      </c>
      <c r="K157" s="304">
        <f t="shared" si="49"/>
        <v>7975.6841388699804</v>
      </c>
      <c r="L157" s="304">
        <f t="shared" si="49"/>
        <v>8853.5330156569089</v>
      </c>
      <c r="M157" s="304">
        <f t="shared" si="49"/>
        <v>8930.4560925799869</v>
      </c>
      <c r="N157" s="304">
        <f t="shared" si="49"/>
        <v>8899.9046970728396</v>
      </c>
      <c r="O157" s="304">
        <f t="shared" si="49"/>
        <v>10231.667801225325</v>
      </c>
      <c r="P157" s="304">
        <f t="shared" si="49"/>
        <v>11570.456092579987</v>
      </c>
      <c r="Q157" s="304">
        <f t="shared" si="49"/>
        <v>11730.337358336934</v>
      </c>
      <c r="R157" s="304">
        <f t="shared" si="49"/>
        <v>14667.420512407809</v>
      </c>
      <c r="S157" s="304">
        <f t="shared" si="49"/>
        <v>14737.22216032811</v>
      </c>
      <c r="T157" s="41" t="s">
        <v>133</v>
      </c>
    </row>
    <row r="158" spans="2:20" s="1" customFormat="1" ht="25.15" customHeight="1">
      <c r="B158" s="129" t="s">
        <v>77</v>
      </c>
      <c r="C158" s="179" t="s">
        <v>54</v>
      </c>
      <c r="D158" s="111">
        <f t="shared" ref="D158:S158" si="50">D45/3.6725</f>
        <v>7404.7106875425461</v>
      </c>
      <c r="E158" s="111">
        <f t="shared" si="50"/>
        <v>7841.4703880190609</v>
      </c>
      <c r="F158" s="111">
        <f t="shared" si="50"/>
        <v>8137.8897208985709</v>
      </c>
      <c r="G158" s="111">
        <f t="shared" si="50"/>
        <v>9986.4125255275703</v>
      </c>
      <c r="H158" s="111">
        <f t="shared" si="50"/>
        <v>9688.6044928522806</v>
      </c>
      <c r="I158" s="111">
        <f t="shared" si="50"/>
        <v>10602.80462899932</v>
      </c>
      <c r="J158" s="111">
        <f t="shared" si="50"/>
        <v>10375.68413886998</v>
      </c>
      <c r="K158" s="111">
        <f t="shared" si="50"/>
        <v>10181.701837985025</v>
      </c>
      <c r="L158" s="111">
        <f t="shared" si="50"/>
        <v>10578.815520762422</v>
      </c>
      <c r="M158" s="111">
        <f t="shared" si="50"/>
        <v>10721.470388019061</v>
      </c>
      <c r="N158" s="111">
        <f t="shared" si="50"/>
        <v>10123.839346494215</v>
      </c>
      <c r="O158" s="111">
        <f t="shared" si="50"/>
        <v>9809.0129339686864</v>
      </c>
      <c r="P158" s="111">
        <f t="shared" si="50"/>
        <v>11244.92852280463</v>
      </c>
      <c r="Q158" s="111">
        <f t="shared" si="50"/>
        <v>13363.243462022241</v>
      </c>
      <c r="R158" s="111">
        <f t="shared" si="50"/>
        <v>14233.925422502993</v>
      </c>
      <c r="S158" s="111">
        <f t="shared" si="50"/>
        <v>13785.446228514444</v>
      </c>
      <c r="T158" s="180" t="s">
        <v>55</v>
      </c>
    </row>
    <row r="159" spans="2:20" s="1" customFormat="1" ht="25.15" customHeight="1">
      <c r="B159" s="129" t="s">
        <v>78</v>
      </c>
      <c r="C159" s="178" t="s">
        <v>56</v>
      </c>
      <c r="D159" s="304">
        <f t="shared" ref="D159:S159" si="51">D46/3.6725</f>
        <v>6955.5616065350578</v>
      </c>
      <c r="E159" s="304">
        <f t="shared" si="51"/>
        <v>6872.7297481279784</v>
      </c>
      <c r="F159" s="304">
        <f t="shared" si="51"/>
        <v>7717.3587474472433</v>
      </c>
      <c r="G159" s="304">
        <f t="shared" si="51"/>
        <v>8067.2566371681414</v>
      </c>
      <c r="H159" s="304">
        <f t="shared" si="51"/>
        <v>9226.3308373042873</v>
      </c>
      <c r="I159" s="304">
        <f t="shared" si="51"/>
        <v>10271.858407079646</v>
      </c>
      <c r="J159" s="304">
        <f t="shared" si="51"/>
        <v>9966.2899931926477</v>
      </c>
      <c r="K159" s="304">
        <f t="shared" si="51"/>
        <v>9870.3063308373039</v>
      </c>
      <c r="L159" s="304">
        <f t="shared" si="51"/>
        <v>9613.0428863172237</v>
      </c>
      <c r="M159" s="304">
        <f t="shared" si="51"/>
        <v>9830.8236895847513</v>
      </c>
      <c r="N159" s="304">
        <f t="shared" si="51"/>
        <v>9679.4009530292715</v>
      </c>
      <c r="O159" s="304">
        <f t="shared" si="51"/>
        <v>9767.5970047651463</v>
      </c>
      <c r="P159" s="304">
        <f t="shared" si="51"/>
        <v>11094.240980258679</v>
      </c>
      <c r="Q159" s="304">
        <f t="shared" si="51"/>
        <v>14797.279489317387</v>
      </c>
      <c r="R159" s="304">
        <f t="shared" si="51"/>
        <v>16101.634135411148</v>
      </c>
      <c r="S159" s="304">
        <f t="shared" si="51"/>
        <v>18216.855088860724</v>
      </c>
      <c r="T159" s="41" t="s">
        <v>134</v>
      </c>
    </row>
    <row r="160" spans="2:20" s="1" customFormat="1" ht="25.15" customHeight="1">
      <c r="B160" s="129" t="s">
        <v>210</v>
      </c>
      <c r="C160" s="178" t="s">
        <v>193</v>
      </c>
      <c r="D160" s="304">
        <f t="shared" ref="D160:S160" si="52">D47/3.6725</f>
        <v>11284.683458134787</v>
      </c>
      <c r="E160" s="304">
        <f t="shared" si="52"/>
        <v>9908.9720898570449</v>
      </c>
      <c r="F160" s="304">
        <f t="shared" si="52"/>
        <v>10583.55343771273</v>
      </c>
      <c r="G160" s="304">
        <f t="shared" si="52"/>
        <v>9459.6324029952357</v>
      </c>
      <c r="H160" s="304">
        <f t="shared" si="52"/>
        <v>10213.124574540503</v>
      </c>
      <c r="I160" s="304">
        <f t="shared" si="52"/>
        <v>12058.679373723622</v>
      </c>
      <c r="J160" s="304">
        <f t="shared" si="52"/>
        <v>10915.207624234174</v>
      </c>
      <c r="K160" s="304">
        <f t="shared" si="52"/>
        <v>11334.21375085092</v>
      </c>
      <c r="L160" s="304">
        <f t="shared" si="52"/>
        <v>12444.1933287951</v>
      </c>
      <c r="M160" s="304">
        <f t="shared" si="52"/>
        <v>14482.532334921716</v>
      </c>
      <c r="N160" s="304">
        <f t="shared" si="52"/>
        <v>13194.499659632404</v>
      </c>
      <c r="O160" s="304">
        <f t="shared" si="52"/>
        <v>14597.957794417973</v>
      </c>
      <c r="P160" s="304">
        <f t="shared" si="52"/>
        <v>16413.015656909465</v>
      </c>
      <c r="Q160" s="304">
        <f t="shared" si="52"/>
        <v>19247.704144816431</v>
      </c>
      <c r="R160" s="304">
        <f t="shared" si="52"/>
        <v>23698.705590554084</v>
      </c>
      <c r="S160" s="304">
        <f t="shared" si="52"/>
        <v>24508.068953471429</v>
      </c>
      <c r="T160" s="41" t="s">
        <v>211</v>
      </c>
    </row>
    <row r="161" spans="2:20" s="1" customFormat="1" ht="25.15" customHeight="1">
      <c r="B161" s="129" t="s">
        <v>79</v>
      </c>
      <c r="C161" s="179" t="s">
        <v>57</v>
      </c>
      <c r="D161" s="111">
        <f t="shared" ref="D161:S161" si="53">D48/3.6725</f>
        <v>11203.185840707964</v>
      </c>
      <c r="E161" s="111">
        <f t="shared" si="53"/>
        <v>15678.747447243022</v>
      </c>
      <c r="F161" s="111">
        <f t="shared" si="53"/>
        <v>15079.046970728388</v>
      </c>
      <c r="G161" s="111">
        <f t="shared" si="53"/>
        <v>14423.362831858409</v>
      </c>
      <c r="H161" s="111">
        <f t="shared" si="53"/>
        <v>13920.490129339687</v>
      </c>
      <c r="I161" s="111">
        <f t="shared" si="53"/>
        <v>14575.956432947583</v>
      </c>
      <c r="J161" s="111">
        <f t="shared" si="53"/>
        <v>14134.649421375085</v>
      </c>
      <c r="K161" s="111">
        <f t="shared" si="53"/>
        <v>15898.107556160654</v>
      </c>
      <c r="L161" s="111">
        <f t="shared" si="53"/>
        <v>16526.426140231451</v>
      </c>
      <c r="M161" s="111">
        <f t="shared" si="53"/>
        <v>15354.93533015657</v>
      </c>
      <c r="N161" s="111">
        <f t="shared" si="53"/>
        <v>14058.025867937373</v>
      </c>
      <c r="O161" s="111">
        <f t="shared" si="53"/>
        <v>16313.737236215113</v>
      </c>
      <c r="P161" s="111">
        <f t="shared" si="53"/>
        <v>16834.036759700477</v>
      </c>
      <c r="Q161" s="111">
        <f t="shared" si="53"/>
        <v>18943.667571317514</v>
      </c>
      <c r="R161" s="111">
        <f t="shared" si="53"/>
        <v>22483.19277998028</v>
      </c>
      <c r="S161" s="111">
        <f t="shared" si="53"/>
        <v>23258.210641321504</v>
      </c>
      <c r="T161" s="180" t="s">
        <v>135</v>
      </c>
    </row>
    <row r="162" spans="2:20" s="1" customFormat="1" ht="25.15" customHeight="1">
      <c r="B162" s="129" t="s">
        <v>80</v>
      </c>
      <c r="C162" s="178" t="s">
        <v>58</v>
      </c>
      <c r="D162" s="304">
        <f t="shared" ref="D162:S162" si="54">D49/3.6725</f>
        <v>2370.9081007488089</v>
      </c>
      <c r="E162" s="304">
        <f t="shared" si="54"/>
        <v>2624.8250510551397</v>
      </c>
      <c r="F162" s="304">
        <f t="shared" si="54"/>
        <v>2486.6004084411165</v>
      </c>
      <c r="G162" s="304">
        <f t="shared" si="54"/>
        <v>2716.7950987066033</v>
      </c>
      <c r="H162" s="304">
        <f t="shared" si="54"/>
        <v>3114.4179714091219</v>
      </c>
      <c r="I162" s="304">
        <f t="shared" si="54"/>
        <v>3271.7767188563653</v>
      </c>
      <c r="J162" s="304">
        <f t="shared" si="54"/>
        <v>3276.6507828454733</v>
      </c>
      <c r="K162" s="304">
        <f t="shared" si="54"/>
        <v>3519.5643294758343</v>
      </c>
      <c r="L162" s="304">
        <f t="shared" si="54"/>
        <v>3509.1082368958478</v>
      </c>
      <c r="M162" s="304">
        <f t="shared" si="54"/>
        <v>3600.2178352620831</v>
      </c>
      <c r="N162" s="304">
        <f t="shared" si="54"/>
        <v>3410.211027910143</v>
      </c>
      <c r="O162" s="304">
        <f t="shared" si="54"/>
        <v>3753.8461538461538</v>
      </c>
      <c r="P162" s="304">
        <f t="shared" si="54"/>
        <v>4125.4186521443162</v>
      </c>
      <c r="Q162" s="304">
        <f t="shared" si="54"/>
        <v>4497.0080043702828</v>
      </c>
      <c r="R162" s="304">
        <f t="shared" si="54"/>
        <v>5122.1103725110897</v>
      </c>
      <c r="S162" s="304">
        <f t="shared" si="54"/>
        <v>5037.7418192243613</v>
      </c>
      <c r="T162" s="41" t="s">
        <v>59</v>
      </c>
    </row>
    <row r="163" spans="2:20" s="1" customFormat="1" ht="25.15" customHeight="1">
      <c r="B163" s="129" t="s">
        <v>81</v>
      </c>
      <c r="C163" s="178" t="s">
        <v>60</v>
      </c>
      <c r="D163" s="304">
        <f t="shared" ref="D163:S163" si="55">D50/3.6725</f>
        <v>2129.6991150442477</v>
      </c>
      <c r="E163" s="304">
        <f t="shared" si="55"/>
        <v>2102.8618107556163</v>
      </c>
      <c r="F163" s="304">
        <f t="shared" si="55"/>
        <v>2409.3968686181079</v>
      </c>
      <c r="G163" s="304">
        <f t="shared" si="55"/>
        <v>2678.6140231449963</v>
      </c>
      <c r="H163" s="304">
        <f t="shared" si="55"/>
        <v>3394.5813478556843</v>
      </c>
      <c r="I163" s="304">
        <f t="shared" si="55"/>
        <v>3413.5057862491494</v>
      </c>
      <c r="J163" s="304">
        <f t="shared" si="55"/>
        <v>3687.5425459496259</v>
      </c>
      <c r="K163" s="304">
        <f t="shared" si="55"/>
        <v>3992.8114363512595</v>
      </c>
      <c r="L163" s="304">
        <f t="shared" si="55"/>
        <v>4156.2423417290674</v>
      </c>
      <c r="M163" s="304">
        <f t="shared" si="55"/>
        <v>5060.6398910823691</v>
      </c>
      <c r="N163" s="304">
        <f t="shared" si="55"/>
        <v>7096.8822328114366</v>
      </c>
      <c r="O163" s="304">
        <f t="shared" si="55"/>
        <v>8714.0095302927166</v>
      </c>
      <c r="P163" s="304">
        <f t="shared" si="55"/>
        <v>8590.7147719537115</v>
      </c>
      <c r="Q163" s="304">
        <f t="shared" si="55"/>
        <v>8706.0678612877127</v>
      </c>
      <c r="R163" s="304">
        <f t="shared" si="55"/>
        <v>7240.114767327239</v>
      </c>
      <c r="S163" s="304">
        <f t="shared" si="55"/>
        <v>7676.35244071132</v>
      </c>
      <c r="T163" s="41" t="s">
        <v>136</v>
      </c>
    </row>
    <row r="164" spans="2:20" s="1" customFormat="1" ht="25.15" customHeight="1">
      <c r="B164" s="129" t="s">
        <v>82</v>
      </c>
      <c r="C164" s="178" t="s">
        <v>61</v>
      </c>
      <c r="D164" s="304">
        <f t="shared" ref="D164:S164" si="56">D51/3.6725</f>
        <v>1326.7610619469026</v>
      </c>
      <c r="E164" s="304">
        <f t="shared" si="56"/>
        <v>1801.6038121170866</v>
      </c>
      <c r="F164" s="304">
        <f t="shared" si="56"/>
        <v>2054.3144996596325</v>
      </c>
      <c r="G164" s="304">
        <f t="shared" si="56"/>
        <v>1657.4703880190607</v>
      </c>
      <c r="H164" s="304">
        <f t="shared" si="56"/>
        <v>2206.4288631722261</v>
      </c>
      <c r="I164" s="304">
        <f t="shared" si="56"/>
        <v>2262.8291354663038</v>
      </c>
      <c r="J164" s="304">
        <f t="shared" si="56"/>
        <v>2336.7950987066029</v>
      </c>
      <c r="K164" s="304">
        <f t="shared" si="56"/>
        <v>2447.8066712049012</v>
      </c>
      <c r="L164" s="304">
        <f t="shared" si="56"/>
        <v>2729.2307692307695</v>
      </c>
      <c r="M164" s="304">
        <f t="shared" si="56"/>
        <v>2753.1109598366234</v>
      </c>
      <c r="N164" s="304">
        <f t="shared" si="56"/>
        <v>2478.9516678012255</v>
      </c>
      <c r="O164" s="304">
        <f t="shared" si="56"/>
        <v>2667.6378488767868</v>
      </c>
      <c r="P164" s="304">
        <f t="shared" si="56"/>
        <v>2910.0068073519401</v>
      </c>
      <c r="Q164" s="304">
        <f t="shared" si="56"/>
        <v>3339.4353572313607</v>
      </c>
      <c r="R164" s="304">
        <f t="shared" si="56"/>
        <v>3845.0554571988368</v>
      </c>
      <c r="S164" s="304">
        <f t="shared" si="56"/>
        <v>3945.1855534306965</v>
      </c>
      <c r="T164" s="41" t="s">
        <v>137</v>
      </c>
    </row>
    <row r="165" spans="2:20" s="1" customFormat="1" ht="25.15" customHeight="1">
      <c r="B165" s="73" t="s">
        <v>83</v>
      </c>
      <c r="C165" s="6" t="s">
        <v>117</v>
      </c>
      <c r="D165" s="305">
        <f t="shared" ref="D165:S165" si="57">D52/3.6725</f>
        <v>0</v>
      </c>
      <c r="E165" s="305">
        <f t="shared" si="57"/>
        <v>0</v>
      </c>
      <c r="F165" s="305">
        <f t="shared" si="57"/>
        <v>0</v>
      </c>
      <c r="G165" s="305">
        <f t="shared" si="57"/>
        <v>0</v>
      </c>
      <c r="H165" s="305">
        <f t="shared" si="57"/>
        <v>0</v>
      </c>
      <c r="I165" s="305">
        <f t="shared" si="57"/>
        <v>0</v>
      </c>
      <c r="J165" s="305">
        <f t="shared" si="57"/>
        <v>0</v>
      </c>
      <c r="K165" s="305">
        <f t="shared" si="57"/>
        <v>0</v>
      </c>
      <c r="L165" s="305">
        <f t="shared" si="57"/>
        <v>0</v>
      </c>
      <c r="M165" s="305">
        <f t="shared" si="57"/>
        <v>0</v>
      </c>
      <c r="N165" s="305">
        <f t="shared" si="57"/>
        <v>0</v>
      </c>
      <c r="O165" s="305">
        <f t="shared" si="57"/>
        <v>0</v>
      </c>
      <c r="P165" s="305">
        <f t="shared" si="57"/>
        <v>0</v>
      </c>
      <c r="Q165" s="305">
        <f t="shared" si="57"/>
        <v>0</v>
      </c>
      <c r="R165" s="305">
        <f t="shared" si="57"/>
        <v>0</v>
      </c>
      <c r="S165" s="305">
        <f t="shared" si="57"/>
        <v>0</v>
      </c>
      <c r="T165" s="25" t="s">
        <v>138</v>
      </c>
    </row>
    <row r="166" spans="2:20" s="1" customFormat="1" ht="25.15" customHeight="1">
      <c r="B166" s="455" t="s">
        <v>0</v>
      </c>
      <c r="C166" s="455"/>
      <c r="D166" s="111">
        <f t="shared" ref="D166:S166" si="58">D53/3.6725</f>
        <v>204393.43070233037</v>
      </c>
      <c r="E166" s="111">
        <f t="shared" si="58"/>
        <v>248924.28812494964</v>
      </c>
      <c r="F166" s="111">
        <f t="shared" si="58"/>
        <v>255700.36395718507</v>
      </c>
      <c r="G166" s="111">
        <f t="shared" si="58"/>
        <v>253513.52290425944</v>
      </c>
      <c r="H166" s="111">
        <f t="shared" si="58"/>
        <v>266768.06501649326</v>
      </c>
      <c r="I166" s="111">
        <f t="shared" si="58"/>
        <v>270980.11569675681</v>
      </c>
      <c r="J166" s="111">
        <f t="shared" si="58"/>
        <v>275438.58052302501</v>
      </c>
      <c r="K166" s="111">
        <f t="shared" si="58"/>
        <v>295540.41398873203</v>
      </c>
      <c r="L166" s="111">
        <f t="shared" si="58"/>
        <v>312628.80110190489</v>
      </c>
      <c r="M166" s="111">
        <f t="shared" si="58"/>
        <v>313787.6850998163</v>
      </c>
      <c r="N166" s="111">
        <f t="shared" si="58"/>
        <v>268101.86902136658</v>
      </c>
      <c r="O166" s="111">
        <f t="shared" si="58"/>
        <v>315101.56030478899</v>
      </c>
      <c r="P166" s="111">
        <f t="shared" si="58"/>
        <v>377665.92854569136</v>
      </c>
      <c r="Q166" s="111">
        <f t="shared" si="58"/>
        <v>429763.69461565831</v>
      </c>
      <c r="R166" s="111">
        <f t="shared" si="58"/>
        <v>483475.57836738875</v>
      </c>
      <c r="S166" s="111">
        <f t="shared" si="58"/>
        <v>512794.62392029044</v>
      </c>
      <c r="T166" s="70" t="s">
        <v>19</v>
      </c>
    </row>
    <row r="167" spans="2:20" ht="25.15" customHeight="1" thickBot="1">
      <c r="B167" s="457" t="s">
        <v>62</v>
      </c>
      <c r="C167" s="457"/>
      <c r="D167" s="307">
        <f t="shared" ref="D167:S167" si="59">D54/3.6725</f>
        <v>200079.33948381437</v>
      </c>
      <c r="E167" s="306">
        <f t="shared" si="59"/>
        <v>243563.93414264874</v>
      </c>
      <c r="F167" s="306">
        <f t="shared" si="59"/>
        <v>250028.85953240629</v>
      </c>
      <c r="G167" s="306">
        <f t="shared" si="59"/>
        <v>246146.85169935814</v>
      </c>
      <c r="H167" s="306">
        <f t="shared" si="59"/>
        <v>258597.9356768064</v>
      </c>
      <c r="I167" s="306">
        <f t="shared" si="59"/>
        <v>261513.83931826803</v>
      </c>
      <c r="J167" s="306">
        <f t="shared" si="59"/>
        <v>266553.32524732727</v>
      </c>
      <c r="K167" s="306">
        <f t="shared" si="59"/>
        <v>279822.26558845973</v>
      </c>
      <c r="L167" s="306">
        <f t="shared" si="59"/>
        <v>300289.35930476396</v>
      </c>
      <c r="M167" s="306">
        <f t="shared" si="59"/>
        <v>303058.26372473116</v>
      </c>
      <c r="N167" s="306">
        <f t="shared" si="59"/>
        <v>260148.92143797656</v>
      </c>
      <c r="O167" s="306">
        <f t="shared" si="59"/>
        <v>302918.00686707627</v>
      </c>
      <c r="P167" s="306">
        <f t="shared" si="59"/>
        <v>360105.41118694388</v>
      </c>
      <c r="Q167" s="306">
        <f t="shared" si="59"/>
        <v>411483.75985183148</v>
      </c>
      <c r="R167" s="308">
        <f t="shared" si="59"/>
        <v>464981.16620384593</v>
      </c>
      <c r="S167" s="308">
        <f t="shared" si="59"/>
        <v>495388.24774558947</v>
      </c>
      <c r="T167" s="77" t="s">
        <v>63</v>
      </c>
    </row>
    <row r="168" spans="2:20" ht="24.95" customHeight="1">
      <c r="B168" s="450" t="s">
        <v>407</v>
      </c>
      <c r="C168" s="450"/>
      <c r="D168" s="34"/>
      <c r="E168" s="34"/>
      <c r="F168" s="34"/>
      <c r="G168" s="34"/>
      <c r="H168" s="34"/>
      <c r="I168" s="34"/>
      <c r="J168" s="34"/>
      <c r="K168" s="34"/>
      <c r="L168" s="34"/>
      <c r="M168" s="34"/>
      <c r="N168" s="34"/>
      <c r="O168" s="34"/>
      <c r="P168" s="34"/>
      <c r="Q168" s="34"/>
      <c r="R168" s="34"/>
      <c r="S168" s="34"/>
      <c r="T168" s="191" t="s">
        <v>406</v>
      </c>
    </row>
    <row r="169" spans="2:20" s="1" customFormat="1" ht="24.95" customHeight="1">
      <c r="B169" s="448" t="s">
        <v>196</v>
      </c>
      <c r="C169" s="448"/>
      <c r="D169" s="11"/>
      <c r="E169" s="11"/>
      <c r="F169" s="12"/>
      <c r="G169" s="12"/>
      <c r="H169" s="24"/>
      <c r="I169" s="24"/>
      <c r="J169" s="24"/>
      <c r="K169" s="24"/>
      <c r="L169" s="24"/>
      <c r="M169" s="24"/>
      <c r="N169" s="171"/>
      <c r="O169" s="171"/>
      <c r="P169" s="171"/>
      <c r="Q169" s="171"/>
      <c r="R169" s="171"/>
      <c r="S169" s="171"/>
      <c r="T169" s="191" t="s">
        <v>327</v>
      </c>
    </row>
    <row r="170" spans="2:20" s="1" customFormat="1" ht="24.95" customHeight="1">
      <c r="B170" s="88" t="s">
        <v>197</v>
      </c>
      <c r="C170" s="88"/>
      <c r="D170" s="85"/>
      <c r="E170" s="85"/>
      <c r="F170" s="86"/>
      <c r="G170" s="87"/>
      <c r="H170" s="8"/>
      <c r="I170" s="8"/>
      <c r="J170" s="8"/>
      <c r="K170" s="108"/>
      <c r="L170" s="108"/>
      <c r="M170" s="108"/>
      <c r="N170" s="108"/>
      <c r="O170" s="108"/>
      <c r="P170" s="108"/>
      <c r="Q170" s="108"/>
      <c r="R170" s="108"/>
      <c r="S170" s="108"/>
      <c r="T170" s="88" t="s">
        <v>180</v>
      </c>
    </row>
    <row r="171" spans="2:20" ht="24.95" customHeight="1">
      <c r="B171" s="83"/>
      <c r="C171" s="84"/>
      <c r="D171" s="85"/>
      <c r="E171" s="85"/>
      <c r="F171" s="86"/>
      <c r="G171" s="87"/>
      <c r="H171" s="1"/>
      <c r="I171" s="8"/>
      <c r="J171" s="1"/>
      <c r="K171" s="8"/>
      <c r="L171" s="8"/>
      <c r="M171" s="8"/>
      <c r="N171" s="8"/>
      <c r="O171" s="8"/>
      <c r="P171" s="8"/>
      <c r="Q171" s="8"/>
      <c r="R171" s="8"/>
      <c r="S171" s="8"/>
      <c r="T171" s="88"/>
    </row>
    <row r="172" spans="2:20" ht="25.15" customHeight="1">
      <c r="C172" s="42"/>
      <c r="D172" s="43"/>
      <c r="E172" s="43"/>
      <c r="F172" s="43"/>
      <c r="G172" s="43"/>
      <c r="H172" s="43"/>
      <c r="I172" s="43"/>
      <c r="J172" s="43"/>
      <c r="K172" s="43"/>
      <c r="L172" s="43"/>
      <c r="M172" s="43"/>
      <c r="N172" s="43"/>
      <c r="O172" s="43"/>
      <c r="P172" s="43"/>
      <c r="Q172" s="43"/>
      <c r="R172" s="43"/>
      <c r="S172" s="43"/>
    </row>
    <row r="173" spans="2:20" ht="25.15" customHeight="1">
      <c r="B173" s="426" t="s">
        <v>453</v>
      </c>
      <c r="C173" s="426"/>
      <c r="D173" s="426"/>
      <c r="E173" s="426"/>
      <c r="F173" s="426"/>
      <c r="G173" s="426"/>
      <c r="H173" s="426"/>
      <c r="I173" s="426"/>
      <c r="J173" s="426"/>
      <c r="K173" s="426"/>
      <c r="L173" s="426"/>
      <c r="M173" s="426"/>
      <c r="N173" s="426"/>
      <c r="O173" s="426"/>
      <c r="P173" s="426"/>
      <c r="Q173" s="426"/>
      <c r="R173" s="426"/>
      <c r="S173" s="426"/>
      <c r="T173" s="426"/>
    </row>
    <row r="174" spans="2:20" ht="25.15" customHeight="1">
      <c r="B174" s="427" t="s">
        <v>454</v>
      </c>
      <c r="C174" s="427"/>
      <c r="D174" s="427"/>
      <c r="E174" s="427"/>
      <c r="F174" s="427"/>
      <c r="G174" s="427"/>
      <c r="H174" s="427"/>
      <c r="I174" s="427"/>
      <c r="J174" s="427"/>
      <c r="K174" s="427"/>
      <c r="L174" s="427"/>
      <c r="M174" s="427"/>
      <c r="N174" s="427"/>
      <c r="O174" s="427"/>
      <c r="P174" s="427"/>
      <c r="Q174" s="427"/>
      <c r="R174" s="427"/>
      <c r="S174" s="427"/>
      <c r="T174" s="427"/>
    </row>
    <row r="175" spans="2:20" ht="25.15" customHeight="1">
      <c r="B175" s="173"/>
      <c r="C175" s="173"/>
      <c r="D175" s="173"/>
      <c r="E175" s="173"/>
      <c r="F175" s="173"/>
      <c r="G175" s="173"/>
      <c r="H175" s="173"/>
      <c r="I175" s="173"/>
      <c r="J175" s="173"/>
      <c r="K175" s="173"/>
      <c r="L175" s="173"/>
      <c r="M175" s="173"/>
      <c r="N175" s="173"/>
      <c r="O175" s="173"/>
      <c r="P175" s="173"/>
      <c r="Q175" s="173"/>
      <c r="R175" s="173"/>
      <c r="S175" s="173"/>
      <c r="T175" s="203" t="s">
        <v>209</v>
      </c>
    </row>
    <row r="176" spans="2:20" ht="25.15" customHeight="1">
      <c r="B176" s="3" t="s">
        <v>67</v>
      </c>
      <c r="C176" s="95" t="s">
        <v>120</v>
      </c>
      <c r="D176" s="55">
        <v>2010</v>
      </c>
      <c r="E176" s="56">
        <v>2011</v>
      </c>
      <c r="F176" s="56">
        <v>2012</v>
      </c>
      <c r="G176" s="56">
        <v>2013</v>
      </c>
      <c r="H176" s="56">
        <v>2014</v>
      </c>
      <c r="I176" s="56">
        <v>2015</v>
      </c>
      <c r="J176" s="56">
        <v>2016</v>
      </c>
      <c r="K176" s="56">
        <v>2017</v>
      </c>
      <c r="L176" s="3">
        <v>2018</v>
      </c>
      <c r="M176" s="56">
        <v>2019</v>
      </c>
      <c r="N176" s="55">
        <v>2020</v>
      </c>
      <c r="O176" s="55">
        <v>2021</v>
      </c>
      <c r="P176" s="55">
        <v>2022</v>
      </c>
      <c r="Q176" s="55">
        <v>2023</v>
      </c>
      <c r="R176" s="55" t="s">
        <v>368</v>
      </c>
      <c r="S176" s="55" t="s">
        <v>404</v>
      </c>
      <c r="T176" s="3" t="s">
        <v>121</v>
      </c>
    </row>
    <row r="177" spans="2:20" ht="25.15" customHeight="1">
      <c r="B177" s="75"/>
      <c r="C177" s="40" t="s">
        <v>43</v>
      </c>
      <c r="D177" s="111">
        <f t="shared" ref="D177:S177" si="60">D63/3.6725</f>
        <v>60459.523924484434</v>
      </c>
      <c r="E177" s="111">
        <f t="shared" si="60"/>
        <v>65567.425757828649</v>
      </c>
      <c r="F177" s="111">
        <f t="shared" si="60"/>
        <v>70521.700291306755</v>
      </c>
      <c r="G177" s="111">
        <f t="shared" si="60"/>
        <v>79161.28967583958</v>
      </c>
      <c r="H177" s="111">
        <f t="shared" si="60"/>
        <v>83965.281276032751</v>
      </c>
      <c r="I177" s="111">
        <f t="shared" si="60"/>
        <v>88104.843348147318</v>
      </c>
      <c r="J177" s="111">
        <f t="shared" si="60"/>
        <v>95109.575036792769</v>
      </c>
      <c r="K177" s="111">
        <f t="shared" si="60"/>
        <v>100543.18163751636</v>
      </c>
      <c r="L177" s="111">
        <f t="shared" si="60"/>
        <v>104740.16376000551</v>
      </c>
      <c r="M177" s="111">
        <f t="shared" si="60"/>
        <v>107580.1244628555</v>
      </c>
      <c r="N177" s="111">
        <f t="shared" si="60"/>
        <v>100604.91876882994</v>
      </c>
      <c r="O177" s="111">
        <f t="shared" si="60"/>
        <v>107899.67971391564</v>
      </c>
      <c r="P177" s="111">
        <f t="shared" si="60"/>
        <v>121617.54544586883</v>
      </c>
      <c r="Q177" s="111">
        <f t="shared" si="60"/>
        <v>133070.78009635065</v>
      </c>
      <c r="R177" s="111">
        <f t="shared" si="60"/>
        <v>150308.99198339638</v>
      </c>
      <c r="S177" s="111">
        <f t="shared" si="60"/>
        <v>159313.43533529635</v>
      </c>
      <c r="T177" s="180" t="s">
        <v>44</v>
      </c>
    </row>
    <row r="178" spans="2:20" ht="25.15" customHeight="1">
      <c r="B178" s="129" t="s">
        <v>68</v>
      </c>
      <c r="C178" s="178" t="s">
        <v>45</v>
      </c>
      <c r="D178" s="304">
        <f t="shared" ref="D178:S178" si="61">D64/3.6725</f>
        <v>679.390500386398</v>
      </c>
      <c r="E178" s="304">
        <f t="shared" si="61"/>
        <v>733.51153046308957</v>
      </c>
      <c r="F178" s="304">
        <f t="shared" si="61"/>
        <v>751.60634984999524</v>
      </c>
      <c r="G178" s="304">
        <f t="shared" si="61"/>
        <v>814.1501251248003</v>
      </c>
      <c r="H178" s="304">
        <f t="shared" si="61"/>
        <v>855.54676275839529</v>
      </c>
      <c r="I178" s="304">
        <f t="shared" si="61"/>
        <v>890.2320479430889</v>
      </c>
      <c r="J178" s="304">
        <f t="shared" si="61"/>
        <v>911.30682712631472</v>
      </c>
      <c r="K178" s="304">
        <f t="shared" si="61"/>
        <v>950.54446937476177</v>
      </c>
      <c r="L178" s="304">
        <f t="shared" si="61"/>
        <v>975.09092133973945</v>
      </c>
      <c r="M178" s="304">
        <f t="shared" si="61"/>
        <v>998.76026952668337</v>
      </c>
      <c r="N178" s="304">
        <f t="shared" si="61"/>
        <v>1043.7560731185697</v>
      </c>
      <c r="O178" s="304">
        <f t="shared" si="61"/>
        <v>1098.7581262704891</v>
      </c>
      <c r="P178" s="304">
        <f t="shared" si="61"/>
        <v>1117.5999046843324</v>
      </c>
      <c r="Q178" s="304">
        <f t="shared" si="61"/>
        <v>1187.6170508219909</v>
      </c>
      <c r="R178" s="304">
        <f t="shared" si="61"/>
        <v>1215.545432411571</v>
      </c>
      <c r="S178" s="304">
        <f t="shared" si="61"/>
        <v>1239.8542623367059</v>
      </c>
      <c r="T178" s="41" t="s">
        <v>127</v>
      </c>
    </row>
    <row r="179" spans="2:20" ht="25.15" customHeight="1">
      <c r="B179" s="129" t="s">
        <v>69</v>
      </c>
      <c r="C179" s="178" t="s">
        <v>46</v>
      </c>
      <c r="D179" s="304">
        <f t="shared" ref="D179:S179" si="62">D65/3.6725</f>
        <v>2582.7174948944862</v>
      </c>
      <c r="E179" s="304">
        <f t="shared" si="62"/>
        <v>2893.9959155888364</v>
      </c>
      <c r="F179" s="304">
        <f t="shared" si="62"/>
        <v>3485.5820285908781</v>
      </c>
      <c r="G179" s="304">
        <f t="shared" si="62"/>
        <v>4105.8407079646022</v>
      </c>
      <c r="H179" s="304">
        <f t="shared" si="62"/>
        <v>4628.8904016337647</v>
      </c>
      <c r="I179" s="304">
        <f t="shared" si="62"/>
        <v>5411.7358747447242</v>
      </c>
      <c r="J179" s="304">
        <f t="shared" si="62"/>
        <v>5024.0163376446562</v>
      </c>
      <c r="K179" s="304">
        <f t="shared" si="62"/>
        <v>5287.651463580668</v>
      </c>
      <c r="L179" s="304">
        <f t="shared" si="62"/>
        <v>5562.6957113682784</v>
      </c>
      <c r="M179" s="304">
        <f t="shared" si="62"/>
        <v>5539.3601089176309</v>
      </c>
      <c r="N179" s="304">
        <f t="shared" si="62"/>
        <v>5708.7542545949627</v>
      </c>
      <c r="O179" s="304">
        <f t="shared" si="62"/>
        <v>6841.2253233492174</v>
      </c>
      <c r="P179" s="304">
        <f t="shared" si="62"/>
        <v>7212.0081688223281</v>
      </c>
      <c r="Q179" s="304">
        <f t="shared" si="62"/>
        <v>5211.7086453369639</v>
      </c>
      <c r="R179" s="304">
        <f t="shared" si="62"/>
        <v>5780.4391658249278</v>
      </c>
      <c r="S179" s="304">
        <f t="shared" si="62"/>
        <v>5729.3437766753304</v>
      </c>
      <c r="T179" s="41" t="s">
        <v>128</v>
      </c>
    </row>
    <row r="180" spans="2:20" ht="25.15" customHeight="1">
      <c r="B180" s="129" t="s">
        <v>70</v>
      </c>
      <c r="C180" s="178" t="s">
        <v>13</v>
      </c>
      <c r="D180" s="304">
        <f t="shared" ref="D180:S180" si="63">D66/3.6725</f>
        <v>8049.9115044247792</v>
      </c>
      <c r="E180" s="304">
        <f t="shared" si="63"/>
        <v>8980.1225323349227</v>
      </c>
      <c r="F180" s="304">
        <f t="shared" si="63"/>
        <v>9667.8829135466312</v>
      </c>
      <c r="G180" s="304">
        <f t="shared" si="63"/>
        <v>10360.816882232812</v>
      </c>
      <c r="H180" s="304">
        <f t="shared" si="63"/>
        <v>11183.934649421375</v>
      </c>
      <c r="I180" s="304">
        <f t="shared" si="63"/>
        <v>11860.313138189245</v>
      </c>
      <c r="J180" s="304">
        <f t="shared" si="63"/>
        <v>11960.299523485364</v>
      </c>
      <c r="K180" s="304">
        <f t="shared" si="63"/>
        <v>12608.468345813479</v>
      </c>
      <c r="L180" s="304">
        <f t="shared" si="63"/>
        <v>12425.132743362834</v>
      </c>
      <c r="M180" s="304">
        <f t="shared" si="63"/>
        <v>12923.022464261403</v>
      </c>
      <c r="N180" s="304">
        <f t="shared" si="63"/>
        <v>12131.953710006808</v>
      </c>
      <c r="O180" s="304">
        <f t="shared" si="63"/>
        <v>12958.609810926286</v>
      </c>
      <c r="P180" s="304">
        <f t="shared" si="63"/>
        <v>13857.236215112322</v>
      </c>
      <c r="Q180" s="304">
        <f t="shared" si="63"/>
        <v>16859.540643829769</v>
      </c>
      <c r="R180" s="304">
        <f t="shared" si="63"/>
        <v>18273.951777814749</v>
      </c>
      <c r="S180" s="304">
        <f t="shared" si="63"/>
        <v>19178.224004224521</v>
      </c>
      <c r="T180" s="41" t="s">
        <v>47</v>
      </c>
    </row>
    <row r="181" spans="2:20" ht="25.15" customHeight="1">
      <c r="B181" s="129" t="s">
        <v>71</v>
      </c>
      <c r="C181" s="178" t="s">
        <v>48</v>
      </c>
      <c r="D181" s="304">
        <f t="shared" ref="D181:S181" si="64">D67/3.6725</f>
        <v>1139.7467665078286</v>
      </c>
      <c r="E181" s="304">
        <f t="shared" si="64"/>
        <v>1178.9707283866578</v>
      </c>
      <c r="F181" s="304">
        <f t="shared" si="64"/>
        <v>1209.6718856364876</v>
      </c>
      <c r="G181" s="304">
        <f t="shared" si="64"/>
        <v>1368.6044928522804</v>
      </c>
      <c r="H181" s="304">
        <f t="shared" si="64"/>
        <v>1471.0469707283867</v>
      </c>
      <c r="I181" s="304">
        <f t="shared" si="64"/>
        <v>1546.4479237576584</v>
      </c>
      <c r="J181" s="304">
        <f t="shared" si="64"/>
        <v>1722.4751531654188</v>
      </c>
      <c r="K181" s="304">
        <f t="shared" si="64"/>
        <v>1948.0898570456093</v>
      </c>
      <c r="L181" s="304">
        <f t="shared" si="64"/>
        <v>2190.6194690265488</v>
      </c>
      <c r="M181" s="304">
        <f t="shared" si="64"/>
        <v>2598.842750170184</v>
      </c>
      <c r="N181" s="304">
        <f t="shared" si="64"/>
        <v>2862.5187202178354</v>
      </c>
      <c r="O181" s="304">
        <f t="shared" si="64"/>
        <v>3025.4322668481959</v>
      </c>
      <c r="P181" s="304">
        <f t="shared" si="64"/>
        <v>3106.630360789653</v>
      </c>
      <c r="Q181" s="304">
        <f t="shared" si="64"/>
        <v>3563.0496936691625</v>
      </c>
      <c r="R181" s="304">
        <f t="shared" si="64"/>
        <v>3804.3555812087329</v>
      </c>
      <c r="S181" s="304">
        <f t="shared" si="64"/>
        <v>3923.8271656753614</v>
      </c>
      <c r="T181" s="41" t="s">
        <v>129</v>
      </c>
    </row>
    <row r="182" spans="2:20" ht="25.15" customHeight="1">
      <c r="B182" s="129" t="s">
        <v>72</v>
      </c>
      <c r="C182" s="178" t="s">
        <v>14</v>
      </c>
      <c r="D182" s="304">
        <f t="shared" ref="D182:S182" si="65">D68/3.6725</f>
        <v>11641.660993873384</v>
      </c>
      <c r="E182" s="304">
        <f t="shared" si="65"/>
        <v>11695.629680054459</v>
      </c>
      <c r="F182" s="304">
        <f t="shared" si="65"/>
        <v>11139.850238257319</v>
      </c>
      <c r="G182" s="304">
        <f t="shared" si="65"/>
        <v>12475.697753573861</v>
      </c>
      <c r="H182" s="304">
        <f t="shared" si="65"/>
        <v>12881.960517358748</v>
      </c>
      <c r="I182" s="304">
        <f t="shared" si="65"/>
        <v>13280.490129339687</v>
      </c>
      <c r="J182" s="304">
        <f t="shared" si="65"/>
        <v>13840.245064669845</v>
      </c>
      <c r="K182" s="304">
        <f t="shared" si="65"/>
        <v>14598.856364874066</v>
      </c>
      <c r="L182" s="304">
        <f t="shared" si="65"/>
        <v>15390.524166099387</v>
      </c>
      <c r="M182" s="304">
        <f t="shared" si="65"/>
        <v>16096.39210347175</v>
      </c>
      <c r="N182" s="304">
        <f t="shared" si="65"/>
        <v>14695.820285908783</v>
      </c>
      <c r="O182" s="304">
        <f t="shared" si="65"/>
        <v>15222.246426140231</v>
      </c>
      <c r="P182" s="304">
        <f t="shared" si="65"/>
        <v>16545.867937372361</v>
      </c>
      <c r="Q182" s="304">
        <f t="shared" si="65"/>
        <v>17326.548052662445</v>
      </c>
      <c r="R182" s="304">
        <f t="shared" si="65"/>
        <v>20609.6457902203</v>
      </c>
      <c r="S182" s="304">
        <f t="shared" si="65"/>
        <v>22368.424560134772</v>
      </c>
      <c r="T182" s="41" t="s">
        <v>49</v>
      </c>
    </row>
    <row r="183" spans="2:20" ht="25.15" customHeight="1">
      <c r="B183" s="129" t="s">
        <v>73</v>
      </c>
      <c r="C183" s="178" t="s">
        <v>50</v>
      </c>
      <c r="D183" s="304">
        <f t="shared" ref="D183:S183" si="66">D69/3.6725</f>
        <v>11245.364193328794</v>
      </c>
      <c r="E183" s="304">
        <f t="shared" si="66"/>
        <v>11946.38529611981</v>
      </c>
      <c r="F183" s="304">
        <f t="shared" si="66"/>
        <v>13330.074880871342</v>
      </c>
      <c r="G183" s="304">
        <f t="shared" si="66"/>
        <v>15295.275697753576</v>
      </c>
      <c r="H183" s="304">
        <f t="shared" si="66"/>
        <v>15347.91014295439</v>
      </c>
      <c r="I183" s="304">
        <f t="shared" si="66"/>
        <v>15429.680054458817</v>
      </c>
      <c r="J183" s="304">
        <f t="shared" si="66"/>
        <v>18192.97481279782</v>
      </c>
      <c r="K183" s="304">
        <f t="shared" si="66"/>
        <v>18780.258679373725</v>
      </c>
      <c r="L183" s="304">
        <f t="shared" si="66"/>
        <v>19013.260721579307</v>
      </c>
      <c r="M183" s="304">
        <f t="shared" si="66"/>
        <v>19506.929884275018</v>
      </c>
      <c r="N183" s="304">
        <f t="shared" si="66"/>
        <v>18663.144996596322</v>
      </c>
      <c r="O183" s="304">
        <f t="shared" si="66"/>
        <v>20727.02518720218</v>
      </c>
      <c r="P183" s="304">
        <f t="shared" si="66"/>
        <v>23467.80122532335</v>
      </c>
      <c r="Q183" s="304">
        <f t="shared" si="66"/>
        <v>24974.274887121559</v>
      </c>
      <c r="R183" s="304">
        <f t="shared" si="66"/>
        <v>27725.213726425067</v>
      </c>
      <c r="S183" s="304">
        <f t="shared" si="66"/>
        <v>29148.754715300103</v>
      </c>
      <c r="T183" s="41" t="s">
        <v>130</v>
      </c>
    </row>
    <row r="184" spans="2:20" ht="25.15" customHeight="1">
      <c r="B184" s="129" t="s">
        <v>74</v>
      </c>
      <c r="C184" s="178" t="s">
        <v>51</v>
      </c>
      <c r="D184" s="304">
        <f t="shared" ref="D184:S184" si="67">D70/3.6725</f>
        <v>6572.3621511232132</v>
      </c>
      <c r="E184" s="304">
        <f t="shared" si="67"/>
        <v>7235.4254594962558</v>
      </c>
      <c r="F184" s="304">
        <f t="shared" si="67"/>
        <v>8491.2185159972778</v>
      </c>
      <c r="G184" s="304">
        <f t="shared" si="67"/>
        <v>9080.4356705241662</v>
      </c>
      <c r="H184" s="304">
        <f t="shared" si="67"/>
        <v>9962.5051055139556</v>
      </c>
      <c r="I184" s="304">
        <f t="shared" si="67"/>
        <v>10635.888359428183</v>
      </c>
      <c r="J184" s="304">
        <f t="shared" si="67"/>
        <v>11806.289993192648</v>
      </c>
      <c r="K184" s="304">
        <f t="shared" si="67"/>
        <v>11802.450646698435</v>
      </c>
      <c r="L184" s="304">
        <f t="shared" si="67"/>
        <v>12324.628999319264</v>
      </c>
      <c r="M184" s="304">
        <f t="shared" si="67"/>
        <v>11563.458134785569</v>
      </c>
      <c r="N184" s="304">
        <f t="shared" si="67"/>
        <v>9955.6432947583398</v>
      </c>
      <c r="O184" s="304">
        <f t="shared" si="67"/>
        <v>10168.168822328114</v>
      </c>
      <c r="P184" s="304">
        <f t="shared" si="67"/>
        <v>12672.457454050375</v>
      </c>
      <c r="Q184" s="304">
        <f t="shared" si="67"/>
        <v>14756.465809562536</v>
      </c>
      <c r="R184" s="304">
        <f t="shared" si="67"/>
        <v>17491.470695491724</v>
      </c>
      <c r="S184" s="304">
        <f t="shared" si="67"/>
        <v>18748.917834202261</v>
      </c>
      <c r="T184" s="41" t="s">
        <v>131</v>
      </c>
    </row>
    <row r="185" spans="2:20" ht="25.15" customHeight="1">
      <c r="B185" s="129" t="s">
        <v>75</v>
      </c>
      <c r="C185" s="178" t="s">
        <v>52</v>
      </c>
      <c r="D185" s="304">
        <f t="shared" ref="D185:S185" si="68">D71/3.6725</f>
        <v>2034.8345813478559</v>
      </c>
      <c r="E185" s="304">
        <f t="shared" si="68"/>
        <v>2368.0844111640577</v>
      </c>
      <c r="F185" s="304">
        <f t="shared" si="68"/>
        <v>2840.1089176310415</v>
      </c>
      <c r="G185" s="304">
        <f t="shared" si="68"/>
        <v>3451.6814159292035</v>
      </c>
      <c r="H185" s="304">
        <f t="shared" si="68"/>
        <v>3685.7726344452008</v>
      </c>
      <c r="I185" s="304">
        <f t="shared" si="68"/>
        <v>3863.4445200816886</v>
      </c>
      <c r="J185" s="304">
        <f t="shared" si="68"/>
        <v>4212.9339686861813</v>
      </c>
      <c r="K185" s="304">
        <f t="shared" si="68"/>
        <v>4588.4275017018381</v>
      </c>
      <c r="L185" s="304">
        <f t="shared" si="68"/>
        <v>4778.597685500341</v>
      </c>
      <c r="M185" s="304">
        <f t="shared" si="68"/>
        <v>5272.9475833900615</v>
      </c>
      <c r="N185" s="304">
        <f t="shared" si="68"/>
        <v>4045.5275697753577</v>
      </c>
      <c r="O185" s="304">
        <f t="shared" si="68"/>
        <v>4646.9162695711366</v>
      </c>
      <c r="P185" s="304">
        <f t="shared" si="68"/>
        <v>5879.9727705922396</v>
      </c>
      <c r="Q185" s="304">
        <f t="shared" si="68"/>
        <v>6234.4301631526814</v>
      </c>
      <c r="R185" s="304">
        <f t="shared" si="68"/>
        <v>6982.7143068580654</v>
      </c>
      <c r="S185" s="304">
        <f t="shared" si="68"/>
        <v>7476.9167663515373</v>
      </c>
      <c r="T185" s="41" t="s">
        <v>132</v>
      </c>
    </row>
    <row r="186" spans="2:20" ht="25.15" customHeight="1">
      <c r="B186" s="129" t="s">
        <v>76</v>
      </c>
      <c r="C186" s="178" t="s">
        <v>53</v>
      </c>
      <c r="D186" s="304">
        <f t="shared" ref="D186:S186" si="69">D72/3.6725</f>
        <v>2267.8175629680054</v>
      </c>
      <c r="E186" s="304">
        <f t="shared" si="69"/>
        <v>2492.7215793056503</v>
      </c>
      <c r="F186" s="304">
        <f t="shared" si="69"/>
        <v>2289.4431586113001</v>
      </c>
      <c r="G186" s="304">
        <f t="shared" si="69"/>
        <v>2826.7392784206945</v>
      </c>
      <c r="H186" s="304">
        <f t="shared" si="69"/>
        <v>3083.4581347855687</v>
      </c>
      <c r="I186" s="304">
        <f t="shared" si="69"/>
        <v>3206.8073519400955</v>
      </c>
      <c r="J186" s="304">
        <f t="shared" si="69"/>
        <v>3261.6201497617426</v>
      </c>
      <c r="K186" s="304">
        <f t="shared" si="69"/>
        <v>3574.0503744043572</v>
      </c>
      <c r="L186" s="304">
        <f t="shared" si="69"/>
        <v>3847.651463580667</v>
      </c>
      <c r="M186" s="304">
        <f t="shared" si="69"/>
        <v>4094.703880190606</v>
      </c>
      <c r="N186" s="304">
        <f t="shared" si="69"/>
        <v>4273.3287950987069</v>
      </c>
      <c r="O186" s="304">
        <f t="shared" si="69"/>
        <v>4567.025187202179</v>
      </c>
      <c r="P186" s="304">
        <f t="shared" si="69"/>
        <v>4553.4377127297485</v>
      </c>
      <c r="Q186" s="304">
        <f t="shared" si="69"/>
        <v>5067.234157988335</v>
      </c>
      <c r="R186" s="304">
        <f t="shared" si="69"/>
        <v>5480.1608826557867</v>
      </c>
      <c r="S186" s="304">
        <f t="shared" si="69"/>
        <v>5733.8274196994744</v>
      </c>
      <c r="T186" s="41" t="s">
        <v>133</v>
      </c>
    </row>
    <row r="187" spans="2:20" ht="25.15" customHeight="1">
      <c r="B187" s="129" t="s">
        <v>77</v>
      </c>
      <c r="C187" s="179" t="s">
        <v>54</v>
      </c>
      <c r="D187" s="111">
        <f t="shared" ref="D187:S187" si="70">D73/3.6725</f>
        <v>5330.592239618788</v>
      </c>
      <c r="E187" s="111">
        <f t="shared" si="70"/>
        <v>5511.5316541865213</v>
      </c>
      <c r="F187" s="111">
        <f t="shared" si="70"/>
        <v>5745.4867256637172</v>
      </c>
      <c r="G187" s="111">
        <f t="shared" si="70"/>
        <v>6515.2620830496935</v>
      </c>
      <c r="H187" s="111">
        <f t="shared" si="70"/>
        <v>7209.8570456092584</v>
      </c>
      <c r="I187" s="111">
        <f t="shared" si="70"/>
        <v>8042.178352620831</v>
      </c>
      <c r="J187" s="111">
        <f t="shared" si="70"/>
        <v>8052.1443158611301</v>
      </c>
      <c r="K187" s="111">
        <f t="shared" si="70"/>
        <v>6986.1946902654863</v>
      </c>
      <c r="L187" s="111">
        <f t="shared" si="70"/>
        <v>6825.3778080326756</v>
      </c>
      <c r="M187" s="111">
        <f t="shared" si="70"/>
        <v>6814.1048332198779</v>
      </c>
      <c r="N187" s="111">
        <f t="shared" si="70"/>
        <v>6632.5936010891764</v>
      </c>
      <c r="O187" s="111">
        <f t="shared" si="70"/>
        <v>6652.280462899932</v>
      </c>
      <c r="P187" s="111">
        <f t="shared" si="70"/>
        <v>8032.2940776038122</v>
      </c>
      <c r="Q187" s="111">
        <f t="shared" si="70"/>
        <v>12058.354827273974</v>
      </c>
      <c r="R187" s="111">
        <f t="shared" si="70"/>
        <v>13750.178626447007</v>
      </c>
      <c r="S187" s="111">
        <f t="shared" si="70"/>
        <v>14523.409553632266</v>
      </c>
      <c r="T187" s="180" t="s">
        <v>55</v>
      </c>
    </row>
    <row r="188" spans="2:20" ht="25.15" customHeight="1">
      <c r="B188" s="129" t="s">
        <v>78</v>
      </c>
      <c r="C188" s="178" t="s">
        <v>56</v>
      </c>
      <c r="D188" s="304">
        <f t="shared" ref="D188:S188" si="71">D74/3.6725</f>
        <v>1119.8720217835262</v>
      </c>
      <c r="E188" s="304">
        <f t="shared" si="71"/>
        <v>1399.0987066031314</v>
      </c>
      <c r="F188" s="304">
        <f t="shared" si="71"/>
        <v>1435.5888359428182</v>
      </c>
      <c r="G188" s="304">
        <f t="shared" si="71"/>
        <v>1504.3294758339005</v>
      </c>
      <c r="H188" s="304">
        <f t="shared" si="71"/>
        <v>1695.6024506466986</v>
      </c>
      <c r="I188" s="304">
        <f t="shared" si="71"/>
        <v>1823.5997277059225</v>
      </c>
      <c r="J188" s="304">
        <f t="shared" si="71"/>
        <v>2075.6814159292035</v>
      </c>
      <c r="K188" s="304">
        <f t="shared" si="71"/>
        <v>2346.6603131381894</v>
      </c>
      <c r="L188" s="304">
        <f t="shared" si="71"/>
        <v>2404.9584751531652</v>
      </c>
      <c r="M188" s="304">
        <f t="shared" si="71"/>
        <v>2407.2566371681414</v>
      </c>
      <c r="N188" s="304">
        <f t="shared" si="71"/>
        <v>2270.001361470388</v>
      </c>
      <c r="O188" s="304">
        <f t="shared" si="71"/>
        <v>2467.4554118447923</v>
      </c>
      <c r="P188" s="304">
        <f t="shared" si="71"/>
        <v>3062.4098025867938</v>
      </c>
      <c r="Q188" s="304">
        <f t="shared" si="71"/>
        <v>3386.1174352473331</v>
      </c>
      <c r="R188" s="304">
        <f t="shared" si="71"/>
        <v>4225.7306979617424</v>
      </c>
      <c r="S188" s="304">
        <f t="shared" si="71"/>
        <v>4492.7268111636895</v>
      </c>
      <c r="T188" s="41" t="s">
        <v>134</v>
      </c>
    </row>
    <row r="189" spans="2:20" ht="25.15" customHeight="1">
      <c r="B189" s="129" t="s">
        <v>210</v>
      </c>
      <c r="C189" s="178" t="s">
        <v>193</v>
      </c>
      <c r="D189" s="304">
        <f t="shared" ref="D189:S189" si="72">D75/3.6725</f>
        <v>6735.3301565690945</v>
      </c>
      <c r="E189" s="304">
        <f t="shared" si="72"/>
        <v>7476.6507828454733</v>
      </c>
      <c r="F189" s="304">
        <f t="shared" si="72"/>
        <v>7958.1484002722946</v>
      </c>
      <c r="G189" s="304">
        <f t="shared" si="72"/>
        <v>8957.6582709326067</v>
      </c>
      <c r="H189" s="304">
        <f t="shared" si="72"/>
        <v>9565.6637168141606</v>
      </c>
      <c r="I189" s="304">
        <f t="shared" si="72"/>
        <v>10068.917631041524</v>
      </c>
      <c r="J189" s="304">
        <f t="shared" si="72"/>
        <v>11154.25459496256</v>
      </c>
      <c r="K189" s="304">
        <f t="shared" si="72"/>
        <v>11895.520762423419</v>
      </c>
      <c r="L189" s="304">
        <f t="shared" si="72"/>
        <v>13076.187882913548</v>
      </c>
      <c r="M189" s="304">
        <f t="shared" si="72"/>
        <v>13817.236215112323</v>
      </c>
      <c r="N189" s="304">
        <f t="shared" si="72"/>
        <v>12668.236895847514</v>
      </c>
      <c r="O189" s="304">
        <f t="shared" si="72"/>
        <v>12786.35806671205</v>
      </c>
      <c r="P189" s="304">
        <f t="shared" si="72"/>
        <v>15155.452688904017</v>
      </c>
      <c r="Q189" s="304">
        <f t="shared" si="72"/>
        <v>17895.047453208696</v>
      </c>
      <c r="R189" s="304">
        <f t="shared" si="72"/>
        <v>20724.768719618114</v>
      </c>
      <c r="S189" s="304">
        <f t="shared" si="72"/>
        <v>22224.314228604715</v>
      </c>
      <c r="T189" s="41" t="s">
        <v>211</v>
      </c>
    </row>
    <row r="190" spans="2:20" ht="25.15" customHeight="1">
      <c r="B190" s="129" t="s">
        <v>79</v>
      </c>
      <c r="C190" s="179" t="s">
        <v>57</v>
      </c>
      <c r="D190" s="111">
        <f t="shared" ref="D190:S190" si="73">D76/3.6725</f>
        <v>14544.994209482917</v>
      </c>
      <c r="E190" s="111">
        <f t="shared" si="73"/>
        <v>15531.972675074863</v>
      </c>
      <c r="F190" s="111">
        <f t="shared" si="73"/>
        <v>17607.665371284467</v>
      </c>
      <c r="G190" s="111">
        <f t="shared" si="73"/>
        <v>20289.310435723633</v>
      </c>
      <c r="H190" s="111">
        <f t="shared" si="73"/>
        <v>21865.521435165883</v>
      </c>
      <c r="I190" s="111">
        <f t="shared" si="73"/>
        <v>24045.256262299827</v>
      </c>
      <c r="J190" s="111">
        <f t="shared" si="73"/>
        <v>24045.256262299827</v>
      </c>
      <c r="K190" s="111">
        <f t="shared" si="73"/>
        <v>26160.392850241304</v>
      </c>
      <c r="L190" s="111">
        <f t="shared" si="73"/>
        <v>27686.773811700539</v>
      </c>
      <c r="M190" s="111">
        <f t="shared" si="73"/>
        <v>27488.195927481083</v>
      </c>
      <c r="N190" s="111">
        <f t="shared" si="73"/>
        <v>26435.114971852621</v>
      </c>
      <c r="O190" s="111">
        <f t="shared" si="73"/>
        <v>26842.726812515371</v>
      </c>
      <c r="P190" s="111">
        <f t="shared" si="73"/>
        <v>27141.361861993013</v>
      </c>
      <c r="Q190" s="111">
        <f t="shared" si="73"/>
        <v>27407.738258929097</v>
      </c>
      <c r="R190" s="111">
        <f t="shared" si="73"/>
        <v>28543.623452752425</v>
      </c>
      <c r="S190" s="111">
        <f t="shared" si="73"/>
        <v>29312.295562579897</v>
      </c>
      <c r="T190" s="180" t="s">
        <v>135</v>
      </c>
    </row>
    <row r="191" spans="2:20" ht="25.15" customHeight="1">
      <c r="B191" s="129" t="s">
        <v>80</v>
      </c>
      <c r="C191" s="178" t="s">
        <v>58</v>
      </c>
      <c r="D191" s="304">
        <f t="shared" ref="D191:S191" si="74">D77/3.6725</f>
        <v>2780.4492852280464</v>
      </c>
      <c r="E191" s="304">
        <f t="shared" si="74"/>
        <v>3295.6296800544592</v>
      </c>
      <c r="F191" s="304">
        <f t="shared" si="74"/>
        <v>3662.6004084411165</v>
      </c>
      <c r="G191" s="304">
        <f t="shared" si="74"/>
        <v>4122.5867937372368</v>
      </c>
      <c r="H191" s="304">
        <f t="shared" si="74"/>
        <v>4641.3614703880194</v>
      </c>
      <c r="I191" s="304">
        <f t="shared" si="74"/>
        <v>4792.3213070115726</v>
      </c>
      <c r="J191" s="304">
        <f t="shared" si="74"/>
        <v>5157.3042886317226</v>
      </c>
      <c r="K191" s="304">
        <f t="shared" si="74"/>
        <v>5691.0006807351947</v>
      </c>
      <c r="L191" s="304">
        <f t="shared" si="74"/>
        <v>5816.6643975493535</v>
      </c>
      <c r="M191" s="304">
        <f t="shared" si="74"/>
        <v>5603.2402995234861</v>
      </c>
      <c r="N191" s="304">
        <f t="shared" si="74"/>
        <v>5385.405037440436</v>
      </c>
      <c r="O191" s="304">
        <f t="shared" si="74"/>
        <v>5563.9754935330157</v>
      </c>
      <c r="P191" s="304">
        <f t="shared" si="74"/>
        <v>6378.1892443839351</v>
      </c>
      <c r="Q191" s="304">
        <f t="shared" si="74"/>
        <v>7049.4996409442074</v>
      </c>
      <c r="R191" s="304">
        <f t="shared" si="74"/>
        <v>7419.3151986858466</v>
      </c>
      <c r="S191" s="304">
        <f t="shared" si="74"/>
        <v>7652.3157776228099</v>
      </c>
      <c r="T191" s="41" t="s">
        <v>59</v>
      </c>
    </row>
    <row r="192" spans="2:20" ht="25.15" customHeight="1">
      <c r="B192" s="129" t="s">
        <v>81</v>
      </c>
      <c r="C192" s="178" t="s">
        <v>60</v>
      </c>
      <c r="D192" s="304">
        <f t="shared" ref="D192:S192" si="75">D78/3.6725</f>
        <v>2629.4050374404355</v>
      </c>
      <c r="E192" s="304">
        <f t="shared" si="75"/>
        <v>2821.8652144315861</v>
      </c>
      <c r="F192" s="304">
        <f t="shared" si="75"/>
        <v>2974.0776038121171</v>
      </c>
      <c r="G192" s="304">
        <f t="shared" si="75"/>
        <v>3492.280462899932</v>
      </c>
      <c r="H192" s="304">
        <f t="shared" si="75"/>
        <v>3608.1688223281144</v>
      </c>
      <c r="I192" s="304">
        <f t="shared" si="75"/>
        <v>3881.7426820966648</v>
      </c>
      <c r="J192" s="304">
        <f t="shared" si="75"/>
        <v>4216.3921034717496</v>
      </c>
      <c r="K192" s="304">
        <f t="shared" si="75"/>
        <v>4731.7631041524855</v>
      </c>
      <c r="L192" s="304">
        <f t="shared" si="75"/>
        <v>5077.549353301566</v>
      </c>
      <c r="M192" s="304">
        <f t="shared" si="75"/>
        <v>5348.1007488087143</v>
      </c>
      <c r="N192" s="304">
        <f t="shared" si="75"/>
        <v>5217.8624914908096</v>
      </c>
      <c r="O192" s="304">
        <f t="shared" si="75"/>
        <v>6025.8951667801221</v>
      </c>
      <c r="P192" s="304">
        <f t="shared" si="75"/>
        <v>6594.2818243703205</v>
      </c>
      <c r="Q192" s="304">
        <f t="shared" si="75"/>
        <v>7320.7876487826534</v>
      </c>
      <c r="R192" s="304">
        <f t="shared" si="75"/>
        <v>8178.4870870128916</v>
      </c>
      <c r="S192" s="304">
        <f t="shared" si="75"/>
        <v>8786.934537521136</v>
      </c>
      <c r="T192" s="41" t="s">
        <v>136</v>
      </c>
    </row>
    <row r="193" spans="2:20" ht="25.15" customHeight="1">
      <c r="B193" s="129" t="s">
        <v>82</v>
      </c>
      <c r="C193" s="178" t="s">
        <v>61</v>
      </c>
      <c r="D193" s="304">
        <f t="shared" ref="D193:S193" si="76">D79/3.6725</f>
        <v>980.6616746085773</v>
      </c>
      <c r="E193" s="304">
        <f t="shared" si="76"/>
        <v>1049.3342409802588</v>
      </c>
      <c r="F193" s="304">
        <f t="shared" si="76"/>
        <v>1285.846153846154</v>
      </c>
      <c r="G193" s="304">
        <f t="shared" si="76"/>
        <v>1305.1926480599047</v>
      </c>
      <c r="H193" s="304">
        <f t="shared" si="76"/>
        <v>1353.4594962559565</v>
      </c>
      <c r="I193" s="304">
        <f t="shared" si="76"/>
        <v>1413.2226004084412</v>
      </c>
      <c r="J193" s="304">
        <f t="shared" si="76"/>
        <v>1573.7808032675289</v>
      </c>
      <c r="K193" s="304">
        <f t="shared" si="76"/>
        <v>1739.4390742001362</v>
      </c>
      <c r="L193" s="304">
        <f t="shared" si="76"/>
        <v>1856.6017699115046</v>
      </c>
      <c r="M193" s="304">
        <f t="shared" si="76"/>
        <v>1809.8733832539144</v>
      </c>
      <c r="N193" s="304">
        <f t="shared" si="76"/>
        <v>1682.9652825051055</v>
      </c>
      <c r="O193" s="304">
        <f t="shared" si="76"/>
        <v>1800.5881552076244</v>
      </c>
      <c r="P193" s="304">
        <f t="shared" si="76"/>
        <v>2014.2001361470388</v>
      </c>
      <c r="Q193" s="304">
        <f t="shared" si="76"/>
        <v>2238.4588140223018</v>
      </c>
      <c r="R193" s="304">
        <f t="shared" si="76"/>
        <v>2397.1929212068449</v>
      </c>
      <c r="S193" s="304">
        <f t="shared" si="76"/>
        <v>2609.0534757839296</v>
      </c>
      <c r="T193" s="41" t="s">
        <v>137</v>
      </c>
    </row>
    <row r="194" spans="2:20" ht="25.15" customHeight="1">
      <c r="B194" s="130" t="s">
        <v>83</v>
      </c>
      <c r="C194" s="182" t="s">
        <v>117</v>
      </c>
      <c r="D194" s="305">
        <f t="shared" ref="D194:S194" si="77">D80/3.6725</f>
        <v>1361.5466303607895</v>
      </c>
      <c r="E194" s="305">
        <f t="shared" si="77"/>
        <v>1486.2437031994552</v>
      </c>
      <c r="F194" s="305">
        <f t="shared" si="77"/>
        <v>1581.9577944179714</v>
      </c>
      <c r="G194" s="305">
        <f t="shared" si="77"/>
        <v>1921.2552756977539</v>
      </c>
      <c r="H194" s="305">
        <f t="shared" si="77"/>
        <v>2176.1579305650102</v>
      </c>
      <c r="I194" s="305">
        <f t="shared" si="77"/>
        <v>2346.0776038121171</v>
      </c>
      <c r="J194" s="305">
        <f t="shared" si="77"/>
        <v>2518.1184479237581</v>
      </c>
      <c r="K194" s="305">
        <f t="shared" si="77"/>
        <v>2692.699795779442</v>
      </c>
      <c r="L194" s="305">
        <f t="shared" si="77"/>
        <v>2877.0592239618791</v>
      </c>
      <c r="M194" s="305">
        <f t="shared" si="77"/>
        <v>3055.9564329475834</v>
      </c>
      <c r="N194" s="305">
        <f t="shared" si="77"/>
        <v>3009.1490810074883</v>
      </c>
      <c r="O194" s="305">
        <f t="shared" si="77"/>
        <v>3024.1252552756978</v>
      </c>
      <c r="P194" s="305">
        <f t="shared" si="77"/>
        <v>3216.283185840708</v>
      </c>
      <c r="Q194" s="305">
        <f t="shared" si="77"/>
        <v>3347.9303398871975</v>
      </c>
      <c r="R194" s="305">
        <f t="shared" si="77"/>
        <v>3733.4422968451863</v>
      </c>
      <c r="S194" s="305">
        <f t="shared" si="77"/>
        <v>3929.5779130581732</v>
      </c>
      <c r="T194" s="180" t="s">
        <v>138</v>
      </c>
    </row>
    <row r="195" spans="2:20" ht="25.15" customHeight="1">
      <c r="B195" s="453" t="s">
        <v>0</v>
      </c>
      <c r="C195" s="453"/>
      <c r="D195" s="111">
        <f t="shared" ref="D195:S195" si="78">D81/3.6725</f>
        <v>81696.657003946922</v>
      </c>
      <c r="E195" s="111">
        <f t="shared" si="78"/>
        <v>88097.173790289482</v>
      </c>
      <c r="F195" s="111">
        <f t="shared" si="78"/>
        <v>95456.810182672925</v>
      </c>
      <c r="G195" s="111">
        <f t="shared" si="78"/>
        <v>107887.11747031067</v>
      </c>
      <c r="H195" s="111">
        <f t="shared" si="78"/>
        <v>115216.8176873729</v>
      </c>
      <c r="I195" s="111">
        <f t="shared" si="78"/>
        <v>122538.35556688007</v>
      </c>
      <c r="J195" s="111">
        <f t="shared" si="78"/>
        <v>129725.09406287747</v>
      </c>
      <c r="K195" s="111">
        <f t="shared" si="78"/>
        <v>136382.46897380261</v>
      </c>
      <c r="L195" s="111">
        <f t="shared" si="78"/>
        <v>142129.37460370059</v>
      </c>
      <c r="M195" s="111">
        <f t="shared" si="78"/>
        <v>144938.38165650403</v>
      </c>
      <c r="N195" s="111">
        <f t="shared" si="78"/>
        <v>136681.77642277922</v>
      </c>
      <c r="O195" s="111">
        <f t="shared" si="78"/>
        <v>144418.81224460664</v>
      </c>
      <c r="P195" s="111">
        <f t="shared" si="78"/>
        <v>160007.48457130638</v>
      </c>
      <c r="Q195" s="111">
        <f t="shared" si="78"/>
        <v>175884.80352244093</v>
      </c>
      <c r="R195" s="111">
        <f t="shared" si="78"/>
        <v>196336.23635944101</v>
      </c>
      <c r="S195" s="111">
        <f t="shared" si="78"/>
        <v>207078.71836456671</v>
      </c>
      <c r="T195" s="26" t="s">
        <v>19</v>
      </c>
    </row>
    <row r="196" spans="2:20" ht="25.15" customHeight="1" thickBot="1">
      <c r="B196" s="456" t="s">
        <v>62</v>
      </c>
      <c r="C196" s="456"/>
      <c r="D196" s="306">
        <f t="shared" ref="D196:S196" si="79">D82/3.6725</f>
        <v>79113.939509052419</v>
      </c>
      <c r="E196" s="306">
        <f t="shared" si="79"/>
        <v>85203.177874700632</v>
      </c>
      <c r="F196" s="306">
        <f t="shared" si="79"/>
        <v>91971.22815408204</v>
      </c>
      <c r="G196" s="306">
        <f t="shared" si="79"/>
        <v>103781.27676234607</v>
      </c>
      <c r="H196" s="306">
        <f t="shared" si="79"/>
        <v>110587.92728573913</v>
      </c>
      <c r="I196" s="306">
        <f t="shared" si="79"/>
        <v>117126.61969213535</v>
      </c>
      <c r="J196" s="306">
        <f t="shared" si="79"/>
        <v>124701.07772523281</v>
      </c>
      <c r="K196" s="306">
        <f t="shared" si="79"/>
        <v>131094.81751022191</v>
      </c>
      <c r="L196" s="306">
        <f t="shared" si="79"/>
        <v>136566.67889233233</v>
      </c>
      <c r="M196" s="306">
        <f t="shared" si="79"/>
        <v>139399.0215475864</v>
      </c>
      <c r="N196" s="306">
        <f t="shared" si="79"/>
        <v>130973.02216818425</v>
      </c>
      <c r="O196" s="306">
        <f t="shared" si="79"/>
        <v>137577.58692125743</v>
      </c>
      <c r="P196" s="306">
        <f t="shared" si="79"/>
        <v>152795.47640248406</v>
      </c>
      <c r="Q196" s="306">
        <f t="shared" si="79"/>
        <v>170673.09487710395</v>
      </c>
      <c r="R196" s="306">
        <f t="shared" si="79"/>
        <v>190555.79719361608</v>
      </c>
      <c r="S196" s="306">
        <f t="shared" si="79"/>
        <v>201349.37458789139</v>
      </c>
      <c r="T196" s="54" t="s">
        <v>63</v>
      </c>
    </row>
    <row r="197" spans="2:20" ht="24.95" customHeight="1">
      <c r="B197" s="450" t="s">
        <v>407</v>
      </c>
      <c r="C197" s="450"/>
      <c r="D197" s="34"/>
      <c r="E197" s="34"/>
      <c r="F197" s="34"/>
      <c r="G197" s="34"/>
      <c r="H197" s="34"/>
      <c r="I197" s="34"/>
      <c r="J197" s="34"/>
      <c r="K197" s="34"/>
      <c r="L197" s="34"/>
      <c r="M197" s="34"/>
      <c r="N197" s="34"/>
      <c r="O197" s="34"/>
      <c r="P197" s="34"/>
      <c r="Q197" s="34"/>
      <c r="R197" s="34"/>
      <c r="S197" s="34"/>
      <c r="T197" s="191" t="s">
        <v>406</v>
      </c>
    </row>
    <row r="198" spans="2:20" ht="24.95" customHeight="1">
      <c r="B198" s="448" t="s">
        <v>196</v>
      </c>
      <c r="C198" s="448"/>
      <c r="D198" s="11"/>
      <c r="E198" s="11"/>
      <c r="F198" s="12"/>
      <c r="G198" s="12"/>
      <c r="H198" s="24"/>
      <c r="I198" s="24"/>
      <c r="J198" s="24"/>
      <c r="K198" s="24"/>
      <c r="L198" s="24"/>
      <c r="M198" s="24"/>
      <c r="N198" s="171"/>
      <c r="O198" s="171"/>
      <c r="P198" s="171"/>
      <c r="Q198" s="171"/>
      <c r="R198" s="171"/>
      <c r="S198" s="171"/>
      <c r="T198" s="191" t="s">
        <v>327</v>
      </c>
    </row>
    <row r="199" spans="2:20" ht="24.95" customHeight="1">
      <c r="B199" s="88" t="s">
        <v>197</v>
      </c>
      <c r="C199" s="88"/>
      <c r="D199" s="85"/>
      <c r="E199" s="85"/>
      <c r="F199" s="86"/>
      <c r="G199" s="87"/>
      <c r="H199" s="8"/>
      <c r="I199" s="8"/>
      <c r="J199" s="8"/>
      <c r="K199" s="108"/>
      <c r="L199" s="108"/>
      <c r="M199" s="108"/>
      <c r="N199" s="108"/>
      <c r="O199" s="108"/>
      <c r="P199" s="108"/>
      <c r="Q199" s="108"/>
      <c r="R199" s="108"/>
      <c r="S199" s="108"/>
      <c r="T199" s="88" t="s">
        <v>180</v>
      </c>
    </row>
    <row r="200" spans="2:20" ht="24.95" customHeight="1">
      <c r="C200" s="42"/>
      <c r="D200" s="45"/>
      <c r="E200" s="45"/>
      <c r="F200" s="45"/>
      <c r="G200" s="45"/>
      <c r="H200" s="45"/>
      <c r="I200" s="45"/>
      <c r="J200" s="45"/>
      <c r="K200" s="45"/>
      <c r="L200" s="45"/>
      <c r="M200" s="45"/>
      <c r="N200" s="45"/>
      <c r="O200" s="45"/>
      <c r="P200" s="45"/>
      <c r="Q200" s="45"/>
      <c r="R200" s="45"/>
      <c r="S200" s="45"/>
      <c r="T200" s="69"/>
    </row>
    <row r="201" spans="2:20" ht="25.15" customHeight="1">
      <c r="B201" s="426" t="s">
        <v>455</v>
      </c>
      <c r="C201" s="426"/>
      <c r="D201" s="426"/>
      <c r="E201" s="426"/>
      <c r="F201" s="426"/>
      <c r="G201" s="426"/>
      <c r="H201" s="426"/>
      <c r="I201" s="426"/>
      <c r="J201" s="426"/>
      <c r="K201" s="426"/>
      <c r="L201" s="426"/>
      <c r="M201" s="426"/>
      <c r="N201" s="426"/>
      <c r="O201" s="426"/>
      <c r="P201" s="426"/>
      <c r="Q201" s="426"/>
      <c r="R201" s="426"/>
      <c r="S201" s="426"/>
      <c r="T201" s="426"/>
    </row>
    <row r="202" spans="2:20" ht="25.15" customHeight="1">
      <c r="B202" s="427" t="s">
        <v>456</v>
      </c>
      <c r="C202" s="427"/>
      <c r="D202" s="427"/>
      <c r="E202" s="427"/>
      <c r="F202" s="427"/>
      <c r="G202" s="427"/>
      <c r="H202" s="427"/>
      <c r="I202" s="427"/>
      <c r="J202" s="427"/>
      <c r="K202" s="427"/>
      <c r="L202" s="427"/>
      <c r="M202" s="427"/>
      <c r="N202" s="427"/>
      <c r="O202" s="427"/>
      <c r="P202" s="427"/>
      <c r="Q202" s="427"/>
      <c r="R202" s="427"/>
      <c r="S202" s="427"/>
      <c r="T202" s="427"/>
    </row>
    <row r="203" spans="2:20" ht="25.15" customHeight="1">
      <c r="B203" s="173"/>
      <c r="C203" s="173"/>
      <c r="D203" s="173"/>
      <c r="E203" s="173"/>
      <c r="F203" s="173"/>
      <c r="G203" s="173"/>
      <c r="H203" s="173"/>
      <c r="I203" s="173"/>
      <c r="J203" s="173"/>
      <c r="K203" s="173"/>
      <c r="L203" s="173"/>
      <c r="M203" s="173"/>
      <c r="N203" s="173"/>
      <c r="O203" s="173"/>
      <c r="P203" s="173"/>
      <c r="Q203" s="173"/>
      <c r="R203" s="173"/>
      <c r="S203" s="173"/>
      <c r="T203" s="203" t="s">
        <v>209</v>
      </c>
    </row>
    <row r="204" spans="2:20" ht="25.15" customHeight="1">
      <c r="B204" s="3" t="s">
        <v>67</v>
      </c>
      <c r="C204" s="95" t="s">
        <v>120</v>
      </c>
      <c r="D204" s="114">
        <v>2010</v>
      </c>
      <c r="E204" s="56">
        <v>2011</v>
      </c>
      <c r="F204" s="56">
        <v>2012</v>
      </c>
      <c r="G204" s="56">
        <v>2013</v>
      </c>
      <c r="H204" s="56">
        <v>2014</v>
      </c>
      <c r="I204" s="56">
        <v>2015</v>
      </c>
      <c r="J204" s="56">
        <v>2016</v>
      </c>
      <c r="K204" s="56">
        <v>2017</v>
      </c>
      <c r="L204" s="3">
        <v>2018</v>
      </c>
      <c r="M204" s="56">
        <v>2019</v>
      </c>
      <c r="N204" s="55">
        <v>2020</v>
      </c>
      <c r="O204" s="55">
        <v>2021</v>
      </c>
      <c r="P204" s="55">
        <v>2022</v>
      </c>
      <c r="Q204" s="55">
        <v>2023</v>
      </c>
      <c r="R204" s="55" t="s">
        <v>368</v>
      </c>
      <c r="S204" s="55" t="s">
        <v>404</v>
      </c>
      <c r="T204" s="3" t="s">
        <v>121</v>
      </c>
    </row>
    <row r="205" spans="2:20" ht="25.15" customHeight="1">
      <c r="B205" s="75"/>
      <c r="C205" s="40" t="s">
        <v>104</v>
      </c>
      <c r="D205" s="111">
        <f>D91/3.6725</f>
        <v>82240.128258088618</v>
      </c>
      <c r="E205" s="111">
        <f t="shared" ref="E205:R205" si="80">E91/3.6725</f>
        <v>91998.953946780763</v>
      </c>
      <c r="F205" s="111">
        <f t="shared" si="80"/>
        <v>79406.632893683782</v>
      </c>
      <c r="G205" s="111">
        <f t="shared" si="80"/>
        <v>88717.593425266648</v>
      </c>
      <c r="H205" s="111">
        <f t="shared" si="80"/>
        <v>95568.491181435922</v>
      </c>
      <c r="I205" s="111">
        <f t="shared" si="80"/>
        <v>77894.766072285172</v>
      </c>
      <c r="J205" s="111">
        <f t="shared" si="80"/>
        <v>74217.674560368832</v>
      </c>
      <c r="K205" s="111">
        <f t="shared" si="80"/>
        <v>72216.909483165291</v>
      </c>
      <c r="L205" s="111">
        <f t="shared" si="80"/>
        <v>77589.993383185996</v>
      </c>
      <c r="M205" s="111">
        <f t="shared" si="80"/>
        <v>71896.509430353879</v>
      </c>
      <c r="N205" s="111">
        <f t="shared" si="80"/>
        <v>44583.549130693464</v>
      </c>
      <c r="O205" s="111">
        <f t="shared" si="80"/>
        <v>65293.405566218811</v>
      </c>
      <c r="P205" s="111">
        <f t="shared" si="80"/>
        <v>80743.262073654958</v>
      </c>
      <c r="Q205" s="111">
        <f t="shared" si="80"/>
        <v>97726.340366079094</v>
      </c>
      <c r="R205" s="111">
        <f t="shared" si="80"/>
        <v>119030.45459772043</v>
      </c>
      <c r="S205" s="111">
        <f t="shared" ref="S205" si="81">S91/3.6725</f>
        <v>133602.38437268915</v>
      </c>
      <c r="T205" s="180" t="s">
        <v>44</v>
      </c>
    </row>
    <row r="206" spans="2:20" ht="25.15" customHeight="1">
      <c r="B206" s="129" t="s">
        <v>68</v>
      </c>
      <c r="C206" s="178" t="s">
        <v>45</v>
      </c>
      <c r="D206" s="304">
        <f t="shared" ref="D206:R206" si="82">D92/3.6725</f>
        <v>278.58547203227107</v>
      </c>
      <c r="E206" s="304">
        <f t="shared" si="82"/>
        <v>329.01209710651784</v>
      </c>
      <c r="F206" s="304">
        <f t="shared" si="82"/>
        <v>274.39808272438472</v>
      </c>
      <c r="G206" s="304">
        <f t="shared" si="82"/>
        <v>463.48003241348704</v>
      </c>
      <c r="H206" s="304">
        <f t="shared" si="82"/>
        <v>486.48830470720691</v>
      </c>
      <c r="I206" s="304">
        <f t="shared" si="82"/>
        <v>365.07640139221689</v>
      </c>
      <c r="J206" s="304">
        <f t="shared" si="82"/>
        <v>374.79355329180004</v>
      </c>
      <c r="K206" s="304">
        <f t="shared" si="82"/>
        <v>429.82053797875625</v>
      </c>
      <c r="L206" s="304">
        <f t="shared" si="82"/>
        <v>448.39853266508385</v>
      </c>
      <c r="M206" s="304">
        <f t="shared" si="82"/>
        <v>416.7902991670403</v>
      </c>
      <c r="N206" s="304">
        <f t="shared" si="82"/>
        <v>317.7522422912615</v>
      </c>
      <c r="O206" s="304">
        <f t="shared" si="82"/>
        <v>508.78475621294842</v>
      </c>
      <c r="P206" s="304">
        <f t="shared" si="82"/>
        <v>480.38929308915425</v>
      </c>
      <c r="Q206" s="304">
        <f t="shared" si="82"/>
        <v>737.85377562344377</v>
      </c>
      <c r="R206" s="304">
        <f t="shared" si="82"/>
        <v>650.99139372502509</v>
      </c>
      <c r="S206" s="304">
        <f t="shared" ref="S206" si="83">S92/3.6725</f>
        <v>704.08694321835947</v>
      </c>
      <c r="T206" s="41" t="s">
        <v>127</v>
      </c>
    </row>
    <row r="207" spans="2:20" ht="25.15" customHeight="1">
      <c r="B207" s="129" t="s">
        <v>69</v>
      </c>
      <c r="C207" s="178" t="s">
        <v>46</v>
      </c>
      <c r="D207" s="304">
        <f t="shared" ref="D207:R207" si="84">D93/3.6725</f>
        <v>13976.373161032812</v>
      </c>
      <c r="E207" s="304">
        <f t="shared" si="84"/>
        <v>11329.410871086295</v>
      </c>
      <c r="F207" s="304">
        <f t="shared" si="84"/>
        <v>12411.926125617485</v>
      </c>
      <c r="G207" s="304">
        <f t="shared" si="84"/>
        <v>12628.856441953705</v>
      </c>
      <c r="H207" s="304">
        <f t="shared" si="84"/>
        <v>12970.892275918435</v>
      </c>
      <c r="I207" s="304">
        <f t="shared" si="84"/>
        <v>13660.959603582942</v>
      </c>
      <c r="J207" s="304">
        <f t="shared" si="84"/>
        <v>18470.051919450711</v>
      </c>
      <c r="K207" s="304">
        <f t="shared" si="84"/>
        <v>12090.342644012231</v>
      </c>
      <c r="L207" s="304">
        <f t="shared" si="84"/>
        <v>13389.822732383676</v>
      </c>
      <c r="M207" s="304">
        <f t="shared" si="84"/>
        <v>12937.408585689138</v>
      </c>
      <c r="N207" s="304">
        <f t="shared" si="84"/>
        <v>9177.0846229774816</v>
      </c>
      <c r="O207" s="304">
        <f t="shared" si="84"/>
        <v>13442.765294285444</v>
      </c>
      <c r="P207" s="304">
        <f t="shared" si="84"/>
        <v>16076.926468996087</v>
      </c>
      <c r="Q207" s="304">
        <f t="shared" si="84"/>
        <v>21238.465099153073</v>
      </c>
      <c r="R207" s="304">
        <f t="shared" si="84"/>
        <v>21668.281626920616</v>
      </c>
      <c r="S207" s="304">
        <f t="shared" ref="S207" si="85">S93/3.6725</f>
        <v>25536.12311237993</v>
      </c>
      <c r="T207" s="41" t="s">
        <v>128</v>
      </c>
    </row>
    <row r="208" spans="2:20" ht="25.15" customHeight="1">
      <c r="B208" s="129" t="s">
        <v>70</v>
      </c>
      <c r="C208" s="178" t="s">
        <v>13</v>
      </c>
      <c r="D208" s="304">
        <f t="shared" ref="D208:R208" si="86">D94/3.6725</f>
        <v>15101.608036037829</v>
      </c>
      <c r="E208" s="304">
        <f t="shared" si="86"/>
        <v>16814.722665365993</v>
      </c>
      <c r="F208" s="304">
        <f t="shared" si="86"/>
        <v>16418.969345405869</v>
      </c>
      <c r="G208" s="304">
        <f t="shared" si="86"/>
        <v>12667.798119697176</v>
      </c>
      <c r="H208" s="304">
        <f t="shared" si="86"/>
        <v>11032.81296103161</v>
      </c>
      <c r="I208" s="304">
        <f t="shared" si="86"/>
        <v>8096.2425022556345</v>
      </c>
      <c r="J208" s="304">
        <f t="shared" si="86"/>
        <v>8023.9321736144366</v>
      </c>
      <c r="K208" s="304">
        <f t="shared" si="86"/>
        <v>8075.6435261687611</v>
      </c>
      <c r="L208" s="304">
        <f t="shared" si="86"/>
        <v>9788.0728227051386</v>
      </c>
      <c r="M208" s="304">
        <f t="shared" si="86"/>
        <v>8587.0908893850392</v>
      </c>
      <c r="N208" s="304">
        <f t="shared" si="86"/>
        <v>4268.5402731782406</v>
      </c>
      <c r="O208" s="304">
        <f t="shared" si="86"/>
        <v>6937.0099888138493</v>
      </c>
      <c r="P208" s="304">
        <f t="shared" si="86"/>
        <v>7685.6523446671172</v>
      </c>
      <c r="Q208" s="304">
        <f t="shared" si="86"/>
        <v>7464.4168026656307</v>
      </c>
      <c r="R208" s="304">
        <f t="shared" si="86"/>
        <v>8729.8593831764465</v>
      </c>
      <c r="S208" s="304">
        <f t="shared" ref="S208" si="87">S94/3.6725</f>
        <v>9531.8681873614078</v>
      </c>
      <c r="T208" s="41" t="s">
        <v>47</v>
      </c>
    </row>
    <row r="209" spans="2:20" ht="25.15" customHeight="1">
      <c r="B209" s="129" t="s">
        <v>71</v>
      </c>
      <c r="C209" s="178" t="s">
        <v>48</v>
      </c>
      <c r="D209" s="304">
        <f t="shared" ref="D209:R209" si="88">D95/3.6725</f>
        <v>5874.5743135605362</v>
      </c>
      <c r="E209" s="304">
        <f t="shared" si="88"/>
        <v>5814.5480420679341</v>
      </c>
      <c r="F209" s="304">
        <f t="shared" si="88"/>
        <v>3812.4870821252293</v>
      </c>
      <c r="G209" s="304">
        <f t="shared" si="88"/>
        <v>4685.1116591389782</v>
      </c>
      <c r="H209" s="304">
        <f t="shared" si="88"/>
        <v>5217.2901340070812</v>
      </c>
      <c r="I209" s="304">
        <f t="shared" si="88"/>
        <v>4988.801097843746</v>
      </c>
      <c r="J209" s="304">
        <f t="shared" si="88"/>
        <v>3478.3943394634016</v>
      </c>
      <c r="K209" s="304">
        <f t="shared" si="88"/>
        <v>4619.3929220179216</v>
      </c>
      <c r="L209" s="304">
        <f t="shared" si="88"/>
        <v>4819.6439224352662</v>
      </c>
      <c r="M209" s="304">
        <f t="shared" si="88"/>
        <v>4323.812092407712</v>
      </c>
      <c r="N209" s="304">
        <f t="shared" si="88"/>
        <v>3271.777308605303</v>
      </c>
      <c r="O209" s="304">
        <f t="shared" si="88"/>
        <v>3476.7563789760256</v>
      </c>
      <c r="P209" s="304">
        <f t="shared" si="88"/>
        <v>3886.2763979919614</v>
      </c>
      <c r="Q209" s="304">
        <f t="shared" si="88"/>
        <v>7026.1942600018165</v>
      </c>
      <c r="R209" s="304">
        <f t="shared" si="88"/>
        <v>4747.1291991111402</v>
      </c>
      <c r="S209" s="304">
        <f t="shared" ref="S209" si="89">S95/3.6725</f>
        <v>5838.2361083545529</v>
      </c>
      <c r="T209" s="41" t="s">
        <v>129</v>
      </c>
    </row>
    <row r="210" spans="2:20" ht="25.15" customHeight="1">
      <c r="B210" s="129" t="s">
        <v>72</v>
      </c>
      <c r="C210" s="178" t="s">
        <v>14</v>
      </c>
      <c r="D210" s="304">
        <f t="shared" ref="D210:R210" si="90">D96/3.6725</f>
        <v>11202.605650398429</v>
      </c>
      <c r="E210" s="304">
        <f t="shared" si="90"/>
        <v>12396.721878020715</v>
      </c>
      <c r="F210" s="304">
        <f t="shared" si="90"/>
        <v>6758.9868353142629</v>
      </c>
      <c r="G210" s="304">
        <f t="shared" si="90"/>
        <v>10715.760857376763</v>
      </c>
      <c r="H210" s="304">
        <f t="shared" si="90"/>
        <v>11494.64875600123</v>
      </c>
      <c r="I210" s="304">
        <f t="shared" si="90"/>
        <v>3976.0196359234633</v>
      </c>
      <c r="J210" s="304">
        <f t="shared" si="90"/>
        <v>3329.720361719068</v>
      </c>
      <c r="K210" s="304">
        <f t="shared" si="90"/>
        <v>5774.299710765993</v>
      </c>
      <c r="L210" s="304">
        <f t="shared" si="90"/>
        <v>7237.7317449312104</v>
      </c>
      <c r="M210" s="304">
        <f t="shared" si="90"/>
        <v>4609.8256172154533</v>
      </c>
      <c r="N210" s="304">
        <f t="shared" si="90"/>
        <v>1752.6541703506366</v>
      </c>
      <c r="O210" s="304">
        <f t="shared" si="90"/>
        <v>4315.4604826892401</v>
      </c>
      <c r="P210" s="304">
        <f t="shared" si="90"/>
        <v>7247.0662507258648</v>
      </c>
      <c r="Q210" s="304">
        <f t="shared" si="90"/>
        <v>9264.489898625543</v>
      </c>
      <c r="R210" s="304">
        <f t="shared" si="90"/>
        <v>11934.185682114285</v>
      </c>
      <c r="S210" s="304">
        <f t="shared" ref="S210" si="91">S96/3.6725</f>
        <v>13338.434325721222</v>
      </c>
      <c r="T210" s="41" t="s">
        <v>49</v>
      </c>
    </row>
    <row r="211" spans="2:20" ht="25.15" customHeight="1">
      <c r="B211" s="129" t="s">
        <v>73</v>
      </c>
      <c r="C211" s="178" t="s">
        <v>50</v>
      </c>
      <c r="D211" s="304">
        <f t="shared" ref="D211:R211" si="92">D97/3.6725</f>
        <v>5402.1323843387117</v>
      </c>
      <c r="E211" s="304">
        <f t="shared" si="92"/>
        <v>6788.5645874357224</v>
      </c>
      <c r="F211" s="304">
        <f t="shared" si="92"/>
        <v>5954.9421342291325</v>
      </c>
      <c r="G211" s="304">
        <f t="shared" si="92"/>
        <v>9300.9320101971443</v>
      </c>
      <c r="H211" s="304">
        <f t="shared" si="92"/>
        <v>9415.342637938611</v>
      </c>
      <c r="I211" s="304">
        <f t="shared" si="92"/>
        <v>8006.1887930646853</v>
      </c>
      <c r="J211" s="304">
        <f t="shared" si="92"/>
        <v>6614.8199765337522</v>
      </c>
      <c r="K211" s="304">
        <f t="shared" si="92"/>
        <v>6613.1351883746556</v>
      </c>
      <c r="L211" s="304">
        <f t="shared" si="92"/>
        <v>7928.2844243460022</v>
      </c>
      <c r="M211" s="304">
        <f t="shared" si="92"/>
        <v>6280.6009208846826</v>
      </c>
      <c r="N211" s="304">
        <f t="shared" si="92"/>
        <v>4092.0509700417442</v>
      </c>
      <c r="O211" s="304">
        <f t="shared" si="92"/>
        <v>6812.2931774226536</v>
      </c>
      <c r="P211" s="304">
        <f t="shared" si="92"/>
        <v>8819.4737163840909</v>
      </c>
      <c r="Q211" s="304">
        <f t="shared" si="92"/>
        <v>8256.2331631163379</v>
      </c>
      <c r="R211" s="304">
        <f t="shared" si="92"/>
        <v>11769.352688802273</v>
      </c>
      <c r="S211" s="304">
        <f t="shared" ref="S211" si="93">S97/3.6725</f>
        <v>12467.210655862173</v>
      </c>
      <c r="T211" s="41" t="s">
        <v>130</v>
      </c>
    </row>
    <row r="212" spans="2:20" ht="25.15" customHeight="1">
      <c r="B212" s="129" t="s">
        <v>74</v>
      </c>
      <c r="C212" s="178" t="s">
        <v>51</v>
      </c>
      <c r="D212" s="304">
        <f t="shared" ref="D212:R212" si="94">D98/3.6725</f>
        <v>10817.227647205582</v>
      </c>
      <c r="E212" s="304">
        <f t="shared" si="94"/>
        <v>13685.062863364548</v>
      </c>
      <c r="F212" s="304">
        <f t="shared" si="94"/>
        <v>11429.763961024986</v>
      </c>
      <c r="G212" s="304">
        <f t="shared" si="94"/>
        <v>15072.38861785542</v>
      </c>
      <c r="H212" s="304">
        <f t="shared" si="94"/>
        <v>19221.41887799132</v>
      </c>
      <c r="I212" s="304">
        <f t="shared" si="94"/>
        <v>12747.995698953044</v>
      </c>
      <c r="J212" s="304">
        <f t="shared" si="94"/>
        <v>8607.0679567893258</v>
      </c>
      <c r="K212" s="304">
        <f t="shared" si="94"/>
        <v>9575.7738842205799</v>
      </c>
      <c r="L212" s="304">
        <f t="shared" si="94"/>
        <v>9077.9103639468558</v>
      </c>
      <c r="M212" s="304">
        <f t="shared" si="94"/>
        <v>10528.246783024284</v>
      </c>
      <c r="N212" s="304">
        <f t="shared" si="94"/>
        <v>4526.0896551813885</v>
      </c>
      <c r="O212" s="304">
        <f t="shared" si="94"/>
        <v>5478.9864773473228</v>
      </c>
      <c r="P212" s="304">
        <f t="shared" si="94"/>
        <v>10610.197249547622</v>
      </c>
      <c r="Q212" s="304">
        <f t="shared" si="94"/>
        <v>13624.051255614069</v>
      </c>
      <c r="R212" s="304">
        <f t="shared" si="94"/>
        <v>18629.918374858386</v>
      </c>
      <c r="S212" s="304">
        <f t="shared" ref="S212" si="95">S98/3.6725</f>
        <v>21907.825724419719</v>
      </c>
      <c r="T212" s="41" t="s">
        <v>131</v>
      </c>
    </row>
    <row r="213" spans="2:20" ht="25.15" customHeight="1">
      <c r="B213" s="129" t="s">
        <v>75</v>
      </c>
      <c r="C213" s="178" t="s">
        <v>52</v>
      </c>
      <c r="D213" s="304">
        <f t="shared" ref="D213:R213" si="96">D99/3.6725</f>
        <v>1578.7549784596085</v>
      </c>
      <c r="E213" s="304">
        <f t="shared" si="96"/>
        <v>2253.9182843720992</v>
      </c>
      <c r="F213" s="304">
        <f t="shared" si="96"/>
        <v>1989.966896209839</v>
      </c>
      <c r="G213" s="304">
        <f t="shared" si="96"/>
        <v>2127.1954944401045</v>
      </c>
      <c r="H213" s="304">
        <f t="shared" si="96"/>
        <v>2349.4036153246898</v>
      </c>
      <c r="I213" s="304">
        <f t="shared" si="96"/>
        <v>1889.8432796461764</v>
      </c>
      <c r="J213" s="304">
        <f t="shared" si="96"/>
        <v>2350.1937864946563</v>
      </c>
      <c r="K213" s="304">
        <f t="shared" si="96"/>
        <v>1675.221060116266</v>
      </c>
      <c r="L213" s="304">
        <f t="shared" si="96"/>
        <v>2012.0337455824474</v>
      </c>
      <c r="M213" s="304">
        <f t="shared" si="96"/>
        <v>1670.8172879832309</v>
      </c>
      <c r="N213" s="304">
        <f t="shared" si="96"/>
        <v>812.73304418840894</v>
      </c>
      <c r="O213" s="304">
        <f t="shared" si="96"/>
        <v>1113.2343595005939</v>
      </c>
      <c r="P213" s="304">
        <f t="shared" si="96"/>
        <v>2218.0246275509776</v>
      </c>
      <c r="Q213" s="304">
        <f t="shared" si="96"/>
        <v>1800.1642305939524</v>
      </c>
      <c r="R213" s="304">
        <f t="shared" si="96"/>
        <v>3479.4435708010005</v>
      </c>
      <c r="S213" s="304">
        <f t="shared" ref="S213" si="97">S99/3.6725</f>
        <v>3731.02859187895</v>
      </c>
      <c r="T213" s="41" t="s">
        <v>132</v>
      </c>
    </row>
    <row r="214" spans="2:20" ht="25.15" customHeight="1">
      <c r="B214" s="129" t="s">
        <v>76</v>
      </c>
      <c r="C214" s="178" t="s">
        <v>53</v>
      </c>
      <c r="D214" s="304">
        <f t="shared" ref="D214:R214" si="98">D100/3.6725</f>
        <v>2439.727790396782</v>
      </c>
      <c r="E214" s="304">
        <f t="shared" si="98"/>
        <v>3918.5323787179291</v>
      </c>
      <c r="F214" s="304">
        <f t="shared" si="98"/>
        <v>3062.0108741505419</v>
      </c>
      <c r="G214" s="304">
        <f t="shared" si="98"/>
        <v>2515.3868301865245</v>
      </c>
      <c r="H214" s="304">
        <f t="shared" si="98"/>
        <v>2459.8736940160165</v>
      </c>
      <c r="I214" s="304">
        <f t="shared" si="98"/>
        <v>2562.7050878583773</v>
      </c>
      <c r="J214" s="304">
        <f t="shared" si="98"/>
        <v>1948.8834125107387</v>
      </c>
      <c r="K214" s="304">
        <f t="shared" si="98"/>
        <v>2187.1928213588394</v>
      </c>
      <c r="L214" s="304">
        <f t="shared" si="98"/>
        <v>2483.0164668297857</v>
      </c>
      <c r="M214" s="304">
        <f t="shared" si="98"/>
        <v>2338.6017763133505</v>
      </c>
      <c r="N214" s="304">
        <f t="shared" si="98"/>
        <v>1638.2391823413764</v>
      </c>
      <c r="O214" s="304">
        <f t="shared" si="98"/>
        <v>2752.5432531830002</v>
      </c>
      <c r="P214" s="304">
        <f t="shared" si="98"/>
        <v>2019.1352936403209</v>
      </c>
      <c r="Q214" s="304">
        <f t="shared" si="98"/>
        <v>2376.0710329124336</v>
      </c>
      <c r="R214" s="304">
        <f t="shared" si="98"/>
        <v>2859.5685291978689</v>
      </c>
      <c r="S214" s="304">
        <f t="shared" ref="S214" si="99">S100/3.6725</f>
        <v>2977.4736133171859</v>
      </c>
      <c r="T214" s="41" t="s">
        <v>133</v>
      </c>
    </row>
    <row r="215" spans="2:20" ht="25.15" customHeight="1">
      <c r="B215" s="129" t="s">
        <v>77</v>
      </c>
      <c r="C215" s="179" t="s">
        <v>54</v>
      </c>
      <c r="D215" s="111">
        <f t="shared" ref="D215:R215" si="100">D101/3.6725</f>
        <v>2829.478421269308</v>
      </c>
      <c r="E215" s="111">
        <f t="shared" si="100"/>
        <v>2140.8862589621372</v>
      </c>
      <c r="F215" s="111">
        <f t="shared" si="100"/>
        <v>2056.3022911936409</v>
      </c>
      <c r="G215" s="111">
        <f t="shared" si="100"/>
        <v>1354.5364193060302</v>
      </c>
      <c r="H215" s="111">
        <f t="shared" si="100"/>
        <v>1450.4004379670359</v>
      </c>
      <c r="I215" s="111">
        <f t="shared" si="100"/>
        <v>1384.9109518050429</v>
      </c>
      <c r="J215" s="111">
        <f t="shared" si="100"/>
        <v>1467.2012053613623</v>
      </c>
      <c r="K215" s="111">
        <f t="shared" si="100"/>
        <v>1243.4415472865751</v>
      </c>
      <c r="L215" s="111">
        <f t="shared" si="100"/>
        <v>1155.5676415424743</v>
      </c>
      <c r="M215" s="111">
        <f t="shared" si="100"/>
        <v>1139.6889364767439</v>
      </c>
      <c r="N215" s="111">
        <f t="shared" si="100"/>
        <v>1261.7002009675725</v>
      </c>
      <c r="O215" s="111">
        <f t="shared" si="100"/>
        <v>1557.8201380323155</v>
      </c>
      <c r="P215" s="111">
        <f t="shared" si="100"/>
        <v>3247.4864783836761</v>
      </c>
      <c r="Q215" s="111">
        <f t="shared" si="100"/>
        <v>3189.9060796679391</v>
      </c>
      <c r="R215" s="111">
        <f t="shared" si="100"/>
        <v>2252.7356280579315</v>
      </c>
      <c r="S215" s="111">
        <f t="shared" ref="S215" si="101">S101/3.6725</f>
        <v>2628.3665649208674</v>
      </c>
      <c r="T215" s="180" t="s">
        <v>55</v>
      </c>
    </row>
    <row r="216" spans="2:20" ht="25.15" customHeight="1">
      <c r="B216" s="129" t="s">
        <v>78</v>
      </c>
      <c r="C216" s="178" t="s">
        <v>56</v>
      </c>
      <c r="D216" s="304">
        <f t="shared" ref="D216:R216" si="102">D102/3.6725</f>
        <v>9062.8336511479647</v>
      </c>
      <c r="E216" s="304">
        <f t="shared" si="102"/>
        <v>9592.0649412121929</v>
      </c>
      <c r="F216" s="304">
        <f t="shared" si="102"/>
        <v>11192.112431234169</v>
      </c>
      <c r="G216" s="304">
        <f t="shared" si="102"/>
        <v>10013.554588372832</v>
      </c>
      <c r="H216" s="304">
        <f t="shared" si="102"/>
        <v>12032.12460949862</v>
      </c>
      <c r="I216" s="304">
        <f t="shared" si="102"/>
        <v>14605.850148160302</v>
      </c>
      <c r="J216" s="304">
        <f t="shared" si="102"/>
        <v>14453.283899832652</v>
      </c>
      <c r="K216" s="304">
        <f t="shared" si="102"/>
        <v>14573.540239648668</v>
      </c>
      <c r="L216" s="304">
        <f t="shared" si="102"/>
        <v>13232.117300868274</v>
      </c>
      <c r="M216" s="304">
        <f t="shared" si="102"/>
        <v>13690.038429762279</v>
      </c>
      <c r="N216" s="304">
        <f t="shared" si="102"/>
        <v>10622.337372842589</v>
      </c>
      <c r="O216" s="304">
        <f t="shared" si="102"/>
        <v>13785.462033693841</v>
      </c>
      <c r="P216" s="304">
        <f t="shared" si="102"/>
        <v>14431.829240561872</v>
      </c>
      <c r="Q216" s="304">
        <f t="shared" si="102"/>
        <v>15168.974151072811</v>
      </c>
      <c r="R216" s="304">
        <f t="shared" si="102"/>
        <v>28242.691172842533</v>
      </c>
      <c r="S216" s="304">
        <f t="shared" ref="S216" si="103">S102/3.6725</f>
        <v>30567.73594277132</v>
      </c>
      <c r="T216" s="41" t="s">
        <v>134</v>
      </c>
    </row>
    <row r="217" spans="2:20" ht="25.15" customHeight="1">
      <c r="B217" s="129" t="s">
        <v>210</v>
      </c>
      <c r="C217" s="178" t="s">
        <v>193</v>
      </c>
      <c r="D217" s="304">
        <f t="shared" ref="D217:R217" si="104">D103/3.6725</f>
        <v>2810.4359453569614</v>
      </c>
      <c r="E217" s="304">
        <f t="shared" si="104"/>
        <v>2514.5703006343174</v>
      </c>
      <c r="F217" s="304">
        <f t="shared" si="104"/>
        <v>2553.7009247674978</v>
      </c>
      <c r="G217" s="304">
        <f t="shared" si="104"/>
        <v>3255.078188211799</v>
      </c>
      <c r="H217" s="304">
        <f t="shared" si="104"/>
        <v>3522.6482885389246</v>
      </c>
      <c r="I217" s="304">
        <f t="shared" si="104"/>
        <v>3031.9202897617547</v>
      </c>
      <c r="J217" s="304">
        <f t="shared" si="104"/>
        <v>3090.5869211060294</v>
      </c>
      <c r="K217" s="304">
        <f t="shared" si="104"/>
        <v>2814.20040593776</v>
      </c>
      <c r="L217" s="304">
        <f t="shared" si="104"/>
        <v>3170.5264821484393</v>
      </c>
      <c r="M217" s="304">
        <f t="shared" si="104"/>
        <v>3045.3672833056071</v>
      </c>
      <c r="N217" s="304">
        <f t="shared" si="104"/>
        <v>2021.3273768640049</v>
      </c>
      <c r="O217" s="304">
        <f t="shared" si="104"/>
        <v>3144.164599672125</v>
      </c>
      <c r="P217" s="304">
        <f t="shared" si="104"/>
        <v>3055.0577554863498</v>
      </c>
      <c r="Q217" s="304">
        <f t="shared" si="104"/>
        <v>4746.4873110620729</v>
      </c>
      <c r="R217" s="304">
        <f t="shared" si="104"/>
        <v>1700.4028303030968</v>
      </c>
      <c r="S217" s="304">
        <f t="shared" ref="S217" si="105">S103/3.6725</f>
        <v>1879.4969281088411</v>
      </c>
      <c r="T217" s="41" t="s">
        <v>211</v>
      </c>
    </row>
    <row r="218" spans="2:20" ht="25.15" customHeight="1">
      <c r="B218" s="129" t="s">
        <v>79</v>
      </c>
      <c r="C218" s="179" t="s">
        <v>57</v>
      </c>
      <c r="D218" s="111">
        <f t="shared" ref="D218:R218" si="106">D104/3.6725</f>
        <v>11224.642614023145</v>
      </c>
      <c r="E218" s="111">
        <f t="shared" si="106"/>
        <v>12451.000680735195</v>
      </c>
      <c r="F218" s="111">
        <f t="shared" si="106"/>
        <v>12062.437031994556</v>
      </c>
      <c r="G218" s="111">
        <f t="shared" si="106"/>
        <v>9123.2402995234861</v>
      </c>
      <c r="H218" s="111">
        <f t="shared" si="106"/>
        <v>10860.721579305651</v>
      </c>
      <c r="I218" s="111">
        <f t="shared" si="106"/>
        <v>9548.1824370319937</v>
      </c>
      <c r="J218" s="111">
        <f t="shared" si="106"/>
        <v>13980.884955752214</v>
      </c>
      <c r="K218" s="111">
        <f t="shared" si="106"/>
        <v>12266.766507828454</v>
      </c>
      <c r="L218" s="111">
        <f t="shared" si="106"/>
        <v>8279.7004765146357</v>
      </c>
      <c r="M218" s="111">
        <f t="shared" si="106"/>
        <v>14613.876224732472</v>
      </c>
      <c r="N218" s="111">
        <f t="shared" si="106"/>
        <v>12667.501701837986</v>
      </c>
      <c r="O218" s="111">
        <f t="shared" si="106"/>
        <v>5442.3417290673933</v>
      </c>
      <c r="P218" s="111">
        <f t="shared" si="106"/>
        <v>10584.805990469707</v>
      </c>
      <c r="Q218" s="111">
        <f t="shared" si="106"/>
        <v>8870.2955234543242</v>
      </c>
      <c r="R218" s="111">
        <f t="shared" si="106"/>
        <v>9501.5107000867665</v>
      </c>
      <c r="S218" s="111">
        <f t="shared" ref="S218" si="107">S104/3.6725</f>
        <v>11078.398897250852</v>
      </c>
      <c r="T218" s="180" t="s">
        <v>135</v>
      </c>
    </row>
    <row r="219" spans="2:20" ht="25.15" customHeight="1">
      <c r="B219" s="129" t="s">
        <v>80</v>
      </c>
      <c r="C219" s="178" t="s">
        <v>58</v>
      </c>
      <c r="D219" s="304">
        <f t="shared" ref="D219:R219" si="108">D105/3.6725</f>
        <v>1464.9988740943859</v>
      </c>
      <c r="E219" s="304">
        <f t="shared" si="108"/>
        <v>3652.3908387823394</v>
      </c>
      <c r="F219" s="304">
        <f t="shared" si="108"/>
        <v>1033.30632983703</v>
      </c>
      <c r="G219" s="304">
        <f t="shared" si="108"/>
        <v>1597.3430117457642</v>
      </c>
      <c r="H219" s="304">
        <f t="shared" si="108"/>
        <v>1439.5889865865765</v>
      </c>
      <c r="I219" s="304">
        <f t="shared" si="108"/>
        <v>1345.6975154658626</v>
      </c>
      <c r="J219" s="304">
        <f t="shared" si="108"/>
        <v>1132.723698904505</v>
      </c>
      <c r="K219" s="304">
        <f t="shared" si="108"/>
        <v>1462.6559855969701</v>
      </c>
      <c r="L219" s="304">
        <f t="shared" si="108"/>
        <v>1534.9393110718245</v>
      </c>
      <c r="M219" s="304">
        <f t="shared" si="108"/>
        <v>1509.032262164546</v>
      </c>
      <c r="N219" s="304">
        <f t="shared" si="108"/>
        <v>915.56040838240131</v>
      </c>
      <c r="O219" s="304">
        <f t="shared" si="108"/>
        <v>1540.0729776793687</v>
      </c>
      <c r="P219" s="304">
        <f t="shared" si="108"/>
        <v>1599.4083451414001</v>
      </c>
      <c r="Q219" s="304">
        <f t="shared" si="108"/>
        <v>2079.467679778566</v>
      </c>
      <c r="R219" s="304">
        <f t="shared" si="108"/>
        <v>1989.7928174500751</v>
      </c>
      <c r="S219" s="304">
        <f t="shared" ref="S219" si="109">S105/3.6725</f>
        <v>2095.8767857261032</v>
      </c>
      <c r="T219" s="41" t="s">
        <v>59</v>
      </c>
    </row>
    <row r="220" spans="2:20" ht="25.15" customHeight="1">
      <c r="B220" s="129" t="s">
        <v>81</v>
      </c>
      <c r="C220" s="178" t="s">
        <v>60</v>
      </c>
      <c r="D220" s="304">
        <f t="shared" ref="D220:R220" si="110">D106/3.6725</f>
        <v>1439.2446750290567</v>
      </c>
      <c r="E220" s="304">
        <f t="shared" si="110"/>
        <v>2012.6244621085391</v>
      </c>
      <c r="F220" s="304">
        <f t="shared" si="110"/>
        <v>1784.7940114311589</v>
      </c>
      <c r="G220" s="304">
        <f t="shared" si="110"/>
        <v>2565.8136206339573</v>
      </c>
      <c r="H220" s="304">
        <f t="shared" si="110"/>
        <v>2775.6662965098317</v>
      </c>
      <c r="I220" s="304">
        <f t="shared" si="110"/>
        <v>1637.9635347586789</v>
      </c>
      <c r="J220" s="304">
        <f t="shared" si="110"/>
        <v>1248.4235099597722</v>
      </c>
      <c r="K220" s="304">
        <f t="shared" si="110"/>
        <v>1201.6450600119069</v>
      </c>
      <c r="L220" s="304">
        <f t="shared" si="110"/>
        <v>1266.4379683774912</v>
      </c>
      <c r="M220" s="304">
        <f t="shared" si="110"/>
        <v>1029.6594488995904</v>
      </c>
      <c r="N220" s="304">
        <f t="shared" si="110"/>
        <v>551.15056574916252</v>
      </c>
      <c r="O220" s="304">
        <f t="shared" si="110"/>
        <v>1024.3542693755492</v>
      </c>
      <c r="P220" s="304">
        <f t="shared" si="110"/>
        <v>1507.7971514468825</v>
      </c>
      <c r="Q220" s="304">
        <f t="shared" si="110"/>
        <v>2240.2547890515798</v>
      </c>
      <c r="R220" s="304">
        <f t="shared" si="110"/>
        <v>1500.9121615323991</v>
      </c>
      <c r="S220" s="304">
        <f t="shared" ref="S220" si="111">S106/3.6725</f>
        <v>1878.0829742088297</v>
      </c>
      <c r="T220" s="41" t="s">
        <v>136</v>
      </c>
    </row>
    <row r="221" spans="2:20" ht="25.15" customHeight="1">
      <c r="B221" s="129" t="s">
        <v>82</v>
      </c>
      <c r="C221" s="178" t="s">
        <v>61</v>
      </c>
      <c r="D221" s="304">
        <f t="shared" ref="D221:R221" si="112">D107/3.6725</f>
        <v>791.02567899770895</v>
      </c>
      <c r="E221" s="304">
        <f t="shared" si="112"/>
        <v>896.80973650562385</v>
      </c>
      <c r="F221" s="304">
        <f t="shared" si="112"/>
        <v>729.26785961220276</v>
      </c>
      <c r="G221" s="304">
        <f t="shared" si="112"/>
        <v>1108.8939530430041</v>
      </c>
      <c r="H221" s="304">
        <f t="shared" si="112"/>
        <v>1150.2917433657601</v>
      </c>
      <c r="I221" s="304">
        <f t="shared" si="112"/>
        <v>979.50248361831245</v>
      </c>
      <c r="J221" s="304">
        <f t="shared" si="112"/>
        <v>1094.7990506979845</v>
      </c>
      <c r="K221" s="304">
        <f t="shared" si="112"/>
        <v>1124.0454969559758</v>
      </c>
      <c r="L221" s="304">
        <f t="shared" si="112"/>
        <v>1201.0575648945016</v>
      </c>
      <c r="M221" s="304">
        <f t="shared" si="112"/>
        <v>929.21775415192042</v>
      </c>
      <c r="N221" s="304">
        <f t="shared" si="112"/>
        <v>616.25193769946827</v>
      </c>
      <c r="O221" s="304">
        <f t="shared" si="112"/>
        <v>961.5175173668523</v>
      </c>
      <c r="P221" s="304">
        <f t="shared" si="112"/>
        <v>1106.0279384252563</v>
      </c>
      <c r="Q221" s="304">
        <f t="shared" si="112"/>
        <v>1703.2169168077578</v>
      </c>
      <c r="R221" s="304">
        <f t="shared" si="112"/>
        <v>1127.9251668852646</v>
      </c>
      <c r="S221" s="304">
        <f t="shared" ref="S221" si="113">S107/3.6725</f>
        <v>1148.9044793605765</v>
      </c>
      <c r="T221" s="41" t="s">
        <v>137</v>
      </c>
    </row>
    <row r="222" spans="2:20" ht="25.15" customHeight="1">
      <c r="B222" s="130" t="s">
        <v>83</v>
      </c>
      <c r="C222" s="182" t="s">
        <v>117</v>
      </c>
      <c r="D222" s="305">
        <f t="shared" ref="D222:R222" si="114">D108/3.6725</f>
        <v>0</v>
      </c>
      <c r="E222" s="305">
        <f t="shared" si="114"/>
        <v>0</v>
      </c>
      <c r="F222" s="305">
        <f t="shared" si="114"/>
        <v>0</v>
      </c>
      <c r="G222" s="305">
        <f t="shared" si="114"/>
        <v>0</v>
      </c>
      <c r="H222" s="305">
        <f t="shared" si="114"/>
        <v>0</v>
      </c>
      <c r="I222" s="305">
        <f t="shared" si="114"/>
        <v>0</v>
      </c>
      <c r="J222" s="305">
        <f t="shared" si="114"/>
        <v>0</v>
      </c>
      <c r="K222" s="305">
        <f t="shared" si="114"/>
        <v>0</v>
      </c>
      <c r="L222" s="305">
        <f t="shared" si="114"/>
        <v>0</v>
      </c>
      <c r="M222" s="305">
        <f t="shared" si="114"/>
        <v>0</v>
      </c>
      <c r="N222" s="305">
        <f t="shared" si="114"/>
        <v>0</v>
      </c>
      <c r="O222" s="305">
        <f t="shared" si="114"/>
        <v>0</v>
      </c>
      <c r="P222" s="305">
        <f t="shared" si="114"/>
        <v>0</v>
      </c>
      <c r="Q222" s="305">
        <f t="shared" si="114"/>
        <v>0</v>
      </c>
      <c r="R222" s="305">
        <f t="shared" si="114"/>
        <v>0</v>
      </c>
      <c r="S222" s="305">
        <f t="shared" ref="S222" si="115">S108/3.6725</f>
        <v>0</v>
      </c>
      <c r="T222" s="180" t="s">
        <v>138</v>
      </c>
    </row>
    <row r="223" spans="2:20" ht="25.15" customHeight="1">
      <c r="B223" s="453" t="s">
        <v>0</v>
      </c>
      <c r="C223" s="453"/>
      <c r="D223" s="111">
        <f t="shared" ref="D223:R223" si="116">D109/3.6725</f>
        <v>96294.249293381072</v>
      </c>
      <c r="E223" s="111">
        <f t="shared" si="116"/>
        <v>106590.84088647808</v>
      </c>
      <c r="F223" s="111">
        <f t="shared" si="116"/>
        <v>93525.372216871983</v>
      </c>
      <c r="G223" s="111">
        <f t="shared" si="116"/>
        <v>99195.370144096145</v>
      </c>
      <c r="H223" s="111">
        <f t="shared" si="116"/>
        <v>107879.6131987086</v>
      </c>
      <c r="I223" s="111">
        <f t="shared" si="116"/>
        <v>88827.859461122222</v>
      </c>
      <c r="J223" s="111">
        <f t="shared" si="116"/>
        <v>89665.760721482409</v>
      </c>
      <c r="K223" s="111">
        <f t="shared" si="116"/>
        <v>85727.117538280349</v>
      </c>
      <c r="L223" s="111">
        <f t="shared" si="116"/>
        <v>87025.261501243105</v>
      </c>
      <c r="M223" s="111">
        <f t="shared" si="116"/>
        <v>87650.074591563098</v>
      </c>
      <c r="N223" s="111">
        <f t="shared" si="116"/>
        <v>58512.751033499022</v>
      </c>
      <c r="O223" s="111">
        <f t="shared" si="116"/>
        <v>72293.567433318516</v>
      </c>
      <c r="P223" s="111">
        <f t="shared" si="116"/>
        <v>94575.55454250834</v>
      </c>
      <c r="Q223" s="111">
        <f t="shared" si="116"/>
        <v>109786.54196920134</v>
      </c>
      <c r="R223" s="111">
        <f t="shared" si="116"/>
        <v>130784.70092586511</v>
      </c>
      <c r="S223" s="111">
        <f t="shared" ref="S223" si="117">S109/3.6725</f>
        <v>147309.14983486087</v>
      </c>
      <c r="T223" s="26" t="s">
        <v>19</v>
      </c>
    </row>
    <row r="224" spans="2:20" ht="25.15" customHeight="1" thickBot="1">
      <c r="B224" s="456" t="s">
        <v>62</v>
      </c>
      <c r="C224" s="456"/>
      <c r="D224" s="306">
        <f t="shared" ref="D224:R224" si="118">D110/3.6725</f>
        <v>82317.876132348276</v>
      </c>
      <c r="E224" s="306">
        <f t="shared" si="118"/>
        <v>95261.430015391787</v>
      </c>
      <c r="F224" s="306">
        <f t="shared" si="118"/>
        <v>81113.446091254489</v>
      </c>
      <c r="G224" s="306">
        <f t="shared" si="118"/>
        <v>86566.51370214246</v>
      </c>
      <c r="H224" s="306">
        <f t="shared" si="118"/>
        <v>94908.720922790162</v>
      </c>
      <c r="I224" s="306">
        <f t="shared" si="118"/>
        <v>75166.899857539276</v>
      </c>
      <c r="J224" s="306">
        <f t="shared" si="118"/>
        <v>71195.708802031702</v>
      </c>
      <c r="K224" s="306">
        <f t="shared" si="118"/>
        <v>73636.774894268106</v>
      </c>
      <c r="L224" s="306">
        <f t="shared" si="118"/>
        <v>73635.438768859429</v>
      </c>
      <c r="M224" s="306">
        <f t="shared" si="118"/>
        <v>74712.666005873965</v>
      </c>
      <c r="N224" s="306">
        <f t="shared" si="118"/>
        <v>49335.666410521539</v>
      </c>
      <c r="O224" s="306">
        <f t="shared" si="118"/>
        <v>58850.802139033069</v>
      </c>
      <c r="P224" s="306">
        <f t="shared" si="118"/>
        <v>78498.628073512271</v>
      </c>
      <c r="Q224" s="306">
        <f t="shared" si="118"/>
        <v>88548.076870048259</v>
      </c>
      <c r="R224" s="306">
        <f t="shared" si="118"/>
        <v>109116.41929894449</v>
      </c>
      <c r="S224" s="306">
        <f t="shared" ref="S224" si="119">S110/3.6725</f>
        <v>121773.02672248094</v>
      </c>
      <c r="T224" s="54" t="s">
        <v>63</v>
      </c>
    </row>
    <row r="225" spans="2:20" ht="24.95" customHeight="1">
      <c r="B225" s="450" t="s">
        <v>407</v>
      </c>
      <c r="C225" s="450"/>
      <c r="D225" s="34"/>
      <c r="E225" s="34"/>
      <c r="F225" s="34"/>
      <c r="G225" s="34"/>
      <c r="H225" s="34"/>
      <c r="I225" s="34"/>
      <c r="J225" s="34"/>
      <c r="K225" s="34"/>
      <c r="L225" s="34"/>
      <c r="M225" s="34"/>
      <c r="N225" s="34"/>
      <c r="O225" s="34"/>
      <c r="P225" s="34"/>
      <c r="Q225" s="34"/>
      <c r="R225" s="34"/>
      <c r="S225" s="34"/>
      <c r="T225" s="191" t="s">
        <v>406</v>
      </c>
    </row>
    <row r="226" spans="2:20" ht="24.95" customHeight="1">
      <c r="B226" s="448" t="s">
        <v>196</v>
      </c>
      <c r="C226" s="448"/>
      <c r="D226" s="11"/>
      <c r="E226" s="11"/>
      <c r="F226" s="12"/>
      <c r="G226" s="12"/>
      <c r="H226" s="24"/>
      <c r="I226" s="24"/>
      <c r="J226" s="24"/>
      <c r="K226" s="24"/>
      <c r="L226" s="24"/>
      <c r="M226" s="24"/>
      <c r="N226" s="171"/>
      <c r="O226" s="171"/>
      <c r="P226" s="171"/>
      <c r="Q226" s="171"/>
      <c r="R226" s="171"/>
      <c r="S226" s="171"/>
      <c r="T226" s="191" t="s">
        <v>327</v>
      </c>
    </row>
    <row r="227" spans="2:20" ht="24.95" customHeight="1">
      <c r="B227" s="88" t="s">
        <v>197</v>
      </c>
      <c r="C227" s="88"/>
      <c r="D227" s="85"/>
      <c r="E227" s="85"/>
      <c r="F227" s="86"/>
      <c r="G227" s="87"/>
      <c r="H227" s="8"/>
      <c r="I227" s="8"/>
      <c r="J227" s="8"/>
      <c r="K227" s="108"/>
      <c r="L227" s="108"/>
      <c r="M227" s="108"/>
      <c r="N227" s="108"/>
      <c r="O227" s="108"/>
      <c r="P227" s="108"/>
      <c r="Q227" s="108"/>
      <c r="R227" s="108"/>
      <c r="S227" s="108"/>
      <c r="T227" s="88" t="s">
        <v>180</v>
      </c>
    </row>
    <row r="228" spans="2:20" ht="24.95" customHeight="1"/>
    <row r="245" spans="2:2" ht="25.15" customHeight="1">
      <c r="B245" s="2" t="s">
        <v>159</v>
      </c>
    </row>
  </sheetData>
  <mergeCells count="47">
    <mergeCell ref="B2:T2"/>
    <mergeCell ref="B225:C225"/>
    <mergeCell ref="B226:C226"/>
    <mergeCell ref="B84:C84"/>
    <mergeCell ref="B111:C111"/>
    <mergeCell ref="B112:C112"/>
    <mergeCell ref="B139:C139"/>
    <mergeCell ref="B140:C140"/>
    <mergeCell ref="B223:C223"/>
    <mergeCell ref="B224:C224"/>
    <mergeCell ref="B195:C195"/>
    <mergeCell ref="B196:C196"/>
    <mergeCell ref="B201:T201"/>
    <mergeCell ref="B202:T202"/>
    <mergeCell ref="B197:C197"/>
    <mergeCell ref="B198:C198"/>
    <mergeCell ref="B88:T88"/>
    <mergeCell ref="B3:T3"/>
    <mergeCell ref="B4:T4"/>
    <mergeCell ref="B59:T59"/>
    <mergeCell ref="B60:T60"/>
    <mergeCell ref="B87:T87"/>
    <mergeCell ref="B82:C82"/>
    <mergeCell ref="B81:C81"/>
    <mergeCell ref="B26:C26"/>
    <mergeCell ref="B25:C25"/>
    <mergeCell ref="C31:T31"/>
    <mergeCell ref="C32:T32"/>
    <mergeCell ref="B27:C27"/>
    <mergeCell ref="B28:C28"/>
    <mergeCell ref="B55:C55"/>
    <mergeCell ref="B56:C56"/>
    <mergeCell ref="B83:C83"/>
    <mergeCell ref="B173:T173"/>
    <mergeCell ref="B174:T174"/>
    <mergeCell ref="B137:C137"/>
    <mergeCell ref="B138:C138"/>
    <mergeCell ref="B167:C167"/>
    <mergeCell ref="B168:C168"/>
    <mergeCell ref="B169:C169"/>
    <mergeCell ref="B109:C109"/>
    <mergeCell ref="B110:C110"/>
    <mergeCell ref="C144:T144"/>
    <mergeCell ref="C145:T145"/>
    <mergeCell ref="B166:C166"/>
    <mergeCell ref="B115:T115"/>
    <mergeCell ref="B116:T116"/>
  </mergeCells>
  <phoneticPr fontId="5" type="noConversion"/>
  <conditionalFormatting sqref="B64:C80">
    <cfRule type="containsText" dxfId="16" priority="30" operator="containsText" text="false">
      <formula>NOT(ISERROR(SEARCH("false",B64)))</formula>
    </cfRule>
  </conditionalFormatting>
  <conditionalFormatting sqref="B92:C108">
    <cfRule type="containsText" dxfId="15" priority="29" operator="containsText" text="false">
      <formula>NOT(ISERROR(SEARCH("false",B92)))</formula>
    </cfRule>
  </conditionalFormatting>
  <conditionalFormatting sqref="B120:C136">
    <cfRule type="containsText" dxfId="14" priority="28" operator="containsText" text="false">
      <formula>NOT(ISERROR(SEARCH("false",B120)))</formula>
    </cfRule>
  </conditionalFormatting>
  <conditionalFormatting sqref="B149:C164">
    <cfRule type="containsText" dxfId="13" priority="23" operator="containsText" text="false">
      <formula>NOT(ISERROR(SEARCH("false",B149)))</formula>
    </cfRule>
  </conditionalFormatting>
  <conditionalFormatting sqref="B178:C194">
    <cfRule type="containsText" dxfId="12" priority="27" operator="containsText" text="false">
      <formula>NOT(ISERROR(SEARCH("false",B178)))</formula>
    </cfRule>
  </conditionalFormatting>
  <conditionalFormatting sqref="B206:C222">
    <cfRule type="containsText" dxfId="11" priority="26" operator="containsText" text="false">
      <formula>NOT(ISERROR(SEARCH("false",B206)))</formula>
    </cfRule>
  </conditionalFormatting>
  <conditionalFormatting sqref="B8:P24 B36:C51 D36:P52">
    <cfRule type="containsText" dxfId="10" priority="25" operator="containsText" text="false">
      <formula>NOT(ISERROR(SEARCH("false",B8)))</formula>
    </cfRule>
  </conditionalFormatting>
  <conditionalFormatting sqref="T7:T24">
    <cfRule type="containsText" dxfId="9" priority="36" operator="containsText" text="false">
      <formula>NOT(ISERROR(SEARCH("false",T7)))</formula>
    </cfRule>
  </conditionalFormatting>
  <conditionalFormatting sqref="T36:T51">
    <cfRule type="containsText" dxfId="8" priority="24" operator="containsText" text="false">
      <formula>NOT(ISERROR(SEARCH("false",T36)))</formula>
    </cfRule>
  </conditionalFormatting>
  <conditionalFormatting sqref="T63:T80">
    <cfRule type="containsText" dxfId="7" priority="35" operator="containsText" text="false">
      <formula>NOT(ISERROR(SEARCH("false",T63)))</formula>
    </cfRule>
  </conditionalFormatting>
  <conditionalFormatting sqref="T91:T108">
    <cfRule type="containsText" dxfId="6" priority="34" operator="containsText" text="false">
      <formula>NOT(ISERROR(SEARCH("false",T91)))</formula>
    </cfRule>
  </conditionalFormatting>
  <conditionalFormatting sqref="T119:T136">
    <cfRule type="containsText" dxfId="5" priority="33" operator="containsText" text="false">
      <formula>NOT(ISERROR(SEARCH("false",T119)))</formula>
    </cfRule>
  </conditionalFormatting>
  <conditionalFormatting sqref="T149:T164">
    <cfRule type="containsText" dxfId="4" priority="22" operator="containsText" text="false">
      <formula>NOT(ISERROR(SEARCH("false",T149)))</formula>
    </cfRule>
  </conditionalFormatting>
  <conditionalFormatting sqref="T177:T194">
    <cfRule type="containsText" dxfId="3" priority="32" operator="containsText" text="false">
      <formula>NOT(ISERROR(SEARCH("false",T177)))</formula>
    </cfRule>
  </conditionalFormatting>
  <conditionalFormatting sqref="T205:T222">
    <cfRule type="containsText" dxfId="2" priority="31" operator="containsText" text="false">
      <formula>NOT(ISERROR(SEARCH("false",T205)))</formula>
    </cfRule>
  </conditionalFormatting>
  <printOptions horizontalCentered="1" verticalCentered="1"/>
  <pageMargins left="0" right="0" top="0" bottom="0" header="0" footer="0"/>
  <pageSetup scale="48" orientation="landscape" horizontalDpi="300" verticalDpi="300" r:id="rId1"/>
  <headerFooter alignWithMargins="0">
    <oddFooter>&amp;C&amp;D</oddFooter>
  </headerFooter>
  <rowBreaks count="6" manualBreakCount="6">
    <brk id="29" min="1" max="17" man="1"/>
    <brk id="57" min="1" max="11" man="1"/>
    <brk id="85" min="1" max="11" man="1"/>
    <brk id="113" min="1" max="11" man="1"/>
    <brk id="141" min="1" max="17" man="1"/>
    <brk id="199" min="1"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M42"/>
  <sheetViews>
    <sheetView showGridLines="0" rightToLeft="1" zoomScale="85" zoomScaleNormal="85" zoomScaleSheetLayoutView="90" workbookViewId="0">
      <selection activeCell="A2" sqref="A2"/>
    </sheetView>
  </sheetViews>
  <sheetFormatPr defaultColWidth="9.28515625" defaultRowHeight="12.75"/>
  <cols>
    <col min="1" max="1" width="9.28515625" style="1"/>
    <col min="2" max="2" width="8.42578125" style="8" customWidth="1"/>
    <col min="3" max="3" width="20.7109375" style="1" customWidth="1"/>
    <col min="4" max="4" width="12.28515625" style="1" customWidth="1"/>
    <col min="5" max="5" width="9.7109375" style="8" customWidth="1"/>
    <col min="6" max="13" width="10.7109375" style="8" customWidth="1"/>
    <col min="14" max="14" width="9.5703125" style="8" customWidth="1"/>
    <col min="15" max="15" width="10.28515625" style="8" customWidth="1"/>
    <col min="16" max="23" width="10" style="8" customWidth="1"/>
    <col min="24" max="24" width="27" style="8" customWidth="1"/>
    <col min="25" max="25" width="10.42578125" style="1" bestFit="1" customWidth="1"/>
    <col min="26" max="33" width="10.85546875" style="1" bestFit="1" customWidth="1"/>
    <col min="34" max="34" width="9.28515625" style="1" bestFit="1" customWidth="1"/>
    <col min="35" max="39" width="10.85546875" style="1" bestFit="1" customWidth="1"/>
    <col min="40" max="16384" width="9.28515625" style="1"/>
  </cols>
  <sheetData>
    <row r="1" spans="2:25" ht="50.25" customHeight="1">
      <c r="B1" s="458"/>
      <c r="C1" s="458"/>
      <c r="D1" s="458"/>
      <c r="E1" s="458"/>
      <c r="F1" s="458"/>
      <c r="G1" s="458"/>
      <c r="H1" s="458"/>
      <c r="I1" s="458"/>
      <c r="J1" s="458"/>
      <c r="K1" s="458"/>
      <c r="L1" s="458"/>
      <c r="M1" s="458"/>
      <c r="N1" s="458"/>
      <c r="O1" s="458"/>
      <c r="P1" s="458"/>
      <c r="Q1" s="33"/>
      <c r="R1" s="33"/>
      <c r="S1" s="33"/>
      <c r="T1" s="33"/>
      <c r="U1" s="33"/>
      <c r="V1" s="33"/>
      <c r="W1" s="33"/>
    </row>
    <row r="2" spans="2:25" ht="62.25" customHeight="1">
      <c r="B2" s="475" t="s">
        <v>527</v>
      </c>
      <c r="C2" s="475"/>
      <c r="D2" s="475"/>
      <c r="E2" s="475"/>
      <c r="F2" s="475"/>
      <c r="G2" s="475"/>
      <c r="H2" s="475"/>
      <c r="I2" s="475"/>
      <c r="J2" s="475"/>
      <c r="K2" s="475"/>
      <c r="L2" s="475"/>
      <c r="M2" s="475"/>
      <c r="N2" s="475"/>
      <c r="O2" s="475"/>
      <c r="P2" s="475"/>
      <c r="Q2" s="475"/>
      <c r="R2" s="475"/>
      <c r="S2" s="475"/>
      <c r="T2" s="475"/>
      <c r="U2" s="475"/>
      <c r="V2" s="475"/>
      <c r="W2" s="475"/>
      <c r="X2" s="475"/>
    </row>
    <row r="3" spans="2:25" ht="25.15" customHeight="1">
      <c r="B3" s="459" t="s">
        <v>457</v>
      </c>
      <c r="C3" s="459"/>
      <c r="D3" s="459"/>
      <c r="E3" s="459"/>
      <c r="F3" s="459"/>
      <c r="G3" s="459"/>
      <c r="H3" s="459"/>
      <c r="I3" s="459"/>
      <c r="J3" s="459"/>
      <c r="K3" s="459"/>
      <c r="L3" s="459"/>
      <c r="M3" s="459"/>
      <c r="N3" s="459"/>
      <c r="O3" s="459"/>
      <c r="P3" s="459"/>
      <c r="Q3" s="459"/>
      <c r="R3" s="459"/>
      <c r="S3" s="459"/>
      <c r="T3" s="459"/>
      <c r="U3" s="459"/>
      <c r="V3" s="459"/>
      <c r="W3" s="459"/>
      <c r="X3" s="459"/>
    </row>
    <row r="4" spans="2:25" ht="25.15" customHeight="1">
      <c r="B4" s="460" t="s">
        <v>458</v>
      </c>
      <c r="C4" s="460"/>
      <c r="D4" s="460"/>
      <c r="E4" s="460"/>
      <c r="F4" s="460"/>
      <c r="G4" s="460"/>
      <c r="H4" s="460"/>
      <c r="I4" s="460"/>
      <c r="J4" s="460"/>
      <c r="K4" s="460"/>
      <c r="L4" s="460"/>
      <c r="M4" s="460"/>
      <c r="N4" s="460"/>
      <c r="O4" s="460"/>
      <c r="P4" s="460"/>
      <c r="Q4" s="460"/>
      <c r="R4" s="460"/>
      <c r="S4" s="460"/>
      <c r="T4" s="460"/>
      <c r="U4" s="460"/>
      <c r="V4" s="460"/>
      <c r="W4" s="460"/>
      <c r="X4" s="460"/>
    </row>
    <row r="5" spans="2:25" ht="25.15" customHeight="1">
      <c r="B5" s="272"/>
      <c r="C5" s="272"/>
      <c r="D5" s="399"/>
      <c r="E5" s="399"/>
      <c r="F5" s="399"/>
      <c r="G5" s="399"/>
      <c r="H5" s="399"/>
      <c r="I5" s="399"/>
      <c r="J5" s="399"/>
      <c r="K5" s="399"/>
      <c r="L5" s="399"/>
      <c r="M5" s="399"/>
      <c r="N5" s="400"/>
      <c r="O5" s="400"/>
      <c r="P5" s="400"/>
      <c r="Q5" s="400"/>
      <c r="R5" s="400"/>
      <c r="S5" s="400"/>
      <c r="T5" s="400"/>
      <c r="U5" s="400"/>
      <c r="V5" s="400"/>
      <c r="W5" s="400"/>
      <c r="X5" s="149" t="s">
        <v>207</v>
      </c>
    </row>
    <row r="6" spans="2:25" ht="25.15" customHeight="1">
      <c r="B6" s="461" t="s">
        <v>23</v>
      </c>
      <c r="C6" s="462" t="s">
        <v>24</v>
      </c>
      <c r="D6" s="463" t="s">
        <v>25</v>
      </c>
      <c r="E6" s="464"/>
      <c r="F6" s="464"/>
      <c r="G6" s="464"/>
      <c r="H6" s="464"/>
      <c r="I6" s="464"/>
      <c r="J6" s="464"/>
      <c r="K6" s="464"/>
      <c r="L6" s="464"/>
      <c r="M6" s="465"/>
      <c r="N6" s="463" t="s">
        <v>26</v>
      </c>
      <c r="O6" s="464"/>
      <c r="P6" s="464"/>
      <c r="Q6" s="464"/>
      <c r="R6" s="464"/>
      <c r="S6" s="464"/>
      <c r="T6" s="464"/>
      <c r="U6" s="464"/>
      <c r="V6" s="464"/>
      <c r="W6" s="465"/>
      <c r="X6" s="461" t="s">
        <v>27</v>
      </c>
    </row>
    <row r="7" spans="2:25" ht="25.15" customHeight="1">
      <c r="B7" s="461"/>
      <c r="C7" s="462"/>
      <c r="D7" s="55">
        <v>2016</v>
      </c>
      <c r="E7" s="55">
        <v>2017</v>
      </c>
      <c r="F7" s="55">
        <v>2018</v>
      </c>
      <c r="G7" s="55">
        <v>2019</v>
      </c>
      <c r="H7" s="55">
        <v>2020</v>
      </c>
      <c r="I7" s="55">
        <v>2021</v>
      </c>
      <c r="J7" s="55">
        <v>2022</v>
      </c>
      <c r="K7" s="55">
        <v>2023</v>
      </c>
      <c r="L7" s="55" t="s">
        <v>368</v>
      </c>
      <c r="M7" s="55" t="s">
        <v>404</v>
      </c>
      <c r="N7" s="121">
        <v>2016</v>
      </c>
      <c r="O7" s="121">
        <v>2017</v>
      </c>
      <c r="P7" s="121">
        <v>2018</v>
      </c>
      <c r="Q7" s="121">
        <v>2019</v>
      </c>
      <c r="R7" s="121">
        <v>2020</v>
      </c>
      <c r="S7" s="121">
        <v>2021</v>
      </c>
      <c r="T7" s="55">
        <v>2022</v>
      </c>
      <c r="U7" s="55">
        <v>2023</v>
      </c>
      <c r="V7" s="55" t="s">
        <v>368</v>
      </c>
      <c r="W7" s="55" t="s">
        <v>404</v>
      </c>
      <c r="X7" s="461"/>
    </row>
    <row r="8" spans="2:25" ht="25.15" customHeight="1">
      <c r="B8" s="61" t="s">
        <v>28</v>
      </c>
      <c r="C8" s="62" t="s">
        <v>29</v>
      </c>
      <c r="D8" s="309">
        <f>'17-24'!J25</f>
        <v>2413403.84353624</v>
      </c>
      <c r="E8" s="309">
        <f>'17-24'!K25</f>
        <v>2566731.0104296179</v>
      </c>
      <c r="F8" s="309">
        <f>'17-24'!L25</f>
        <v>2766086.1168056703</v>
      </c>
      <c r="G8" s="309">
        <f>'17-24'!M25</f>
        <v>2745978.222978543</v>
      </c>
      <c r="H8" s="309">
        <f>'17-24'!N25</f>
        <v>2296279.7545644185</v>
      </c>
      <c r="I8" s="309">
        <f>'17-24'!O25</f>
        <v>2708627.2594573814</v>
      </c>
      <c r="J8" s="309">
        <f>'17-24'!P25</f>
        <v>3265106.6189510059</v>
      </c>
      <c r="K8" s="309">
        <f>'17-24'!Q25</f>
        <v>3497637.4491791381</v>
      </c>
      <c r="L8" s="309">
        <f>'17-24'!R25</f>
        <v>3909136.5733518088</v>
      </c>
      <c r="M8" s="309">
        <f>'17-24'!S25</f>
        <v>4139616.2476283568</v>
      </c>
      <c r="N8" s="310"/>
      <c r="O8" s="310" t="s">
        <v>119</v>
      </c>
      <c r="P8" s="310" t="s">
        <v>119</v>
      </c>
      <c r="Q8" s="310" t="s">
        <v>119</v>
      </c>
      <c r="R8" s="310" t="s">
        <v>119</v>
      </c>
      <c r="S8" s="310" t="s">
        <v>119</v>
      </c>
      <c r="T8" s="310" t="s">
        <v>119</v>
      </c>
      <c r="U8" s="310" t="s">
        <v>119</v>
      </c>
      <c r="V8" s="310"/>
      <c r="W8" s="310"/>
      <c r="X8" s="134" t="s">
        <v>30</v>
      </c>
      <c r="Y8" s="142"/>
    </row>
    <row r="9" spans="2:25" ht="25.15" customHeight="1">
      <c r="B9" s="61" t="s">
        <v>31</v>
      </c>
      <c r="C9" s="135" t="s">
        <v>32</v>
      </c>
      <c r="D9" s="311" t="s">
        <v>119</v>
      </c>
      <c r="E9" s="311" t="s">
        <v>119</v>
      </c>
      <c r="F9" s="311" t="s">
        <v>119</v>
      </c>
      <c r="G9" s="311" t="s">
        <v>119</v>
      </c>
      <c r="H9" s="311" t="s">
        <v>119</v>
      </c>
      <c r="I9" s="311" t="s">
        <v>119</v>
      </c>
      <c r="J9" s="311" t="s">
        <v>119</v>
      </c>
      <c r="K9" s="311" t="s">
        <v>119</v>
      </c>
      <c r="L9" s="311"/>
      <c r="M9" s="311"/>
      <c r="N9" s="312">
        <f>'17-24'!J53</f>
        <v>1011548.1869708094</v>
      </c>
      <c r="O9" s="312">
        <f>'17-24'!K53</f>
        <v>1085372.1703736184</v>
      </c>
      <c r="P9" s="312">
        <f>'17-24'!L53</f>
        <v>1148129.2720467458</v>
      </c>
      <c r="Q9" s="312">
        <f>'17-24'!M53</f>
        <v>1152385.2735290753</v>
      </c>
      <c r="R9" s="312">
        <f>'17-24'!N53</f>
        <v>984604.11398096883</v>
      </c>
      <c r="S9" s="312">
        <f>'17-24'!O53</f>
        <v>1157210.4802193376</v>
      </c>
      <c r="T9" s="312">
        <f>'17-24'!P53</f>
        <v>1386978.1225840515</v>
      </c>
      <c r="U9" s="312">
        <f>'17-24'!Q53</f>
        <v>1578307.1684760051</v>
      </c>
      <c r="V9" s="312">
        <f>'17-24'!R53</f>
        <v>1775564.0615542352</v>
      </c>
      <c r="W9" s="312">
        <f>'17-24'!S53</f>
        <v>1883238.2563472665</v>
      </c>
      <c r="X9" s="134" t="s">
        <v>122</v>
      </c>
      <c r="Y9" s="194"/>
    </row>
    <row r="10" spans="2:25" ht="25.15" customHeight="1">
      <c r="B10" s="136" t="s">
        <v>33</v>
      </c>
      <c r="C10" s="135" t="s">
        <v>198</v>
      </c>
      <c r="D10" s="311" t="s">
        <v>119</v>
      </c>
      <c r="E10" s="311" t="s">
        <v>119</v>
      </c>
      <c r="F10" s="311" t="s">
        <v>119</v>
      </c>
      <c r="G10" s="311" t="s">
        <v>119</v>
      </c>
      <c r="H10" s="311" t="s">
        <v>119</v>
      </c>
      <c r="I10" s="311" t="s">
        <v>119</v>
      </c>
      <c r="J10" s="311" t="s">
        <v>119</v>
      </c>
      <c r="K10" s="311" t="s">
        <v>119</v>
      </c>
      <c r="L10" s="314"/>
      <c r="M10" s="314"/>
      <c r="N10" s="312">
        <f>'9-12'!I9</f>
        <v>116812.32151918701</v>
      </c>
      <c r="O10" s="312">
        <f>'9-12'!J9</f>
        <v>144578.41321293876</v>
      </c>
      <c r="P10" s="312">
        <f>'9-12'!K9</f>
        <v>145502.71759867997</v>
      </c>
      <c r="Q10" s="312">
        <f>'9-12'!L9</f>
        <v>200902.38089352185</v>
      </c>
      <c r="R10" s="312">
        <f>'9-12'!M9</f>
        <v>194820.54983791939</v>
      </c>
      <c r="S10" s="312">
        <f>'9-12'!N9</f>
        <v>222778.73930686014</v>
      </c>
      <c r="T10" s="312">
        <f>'9-12'!O9</f>
        <v>233509.02995612987</v>
      </c>
      <c r="U10" s="312">
        <f>'9-12'!P9</f>
        <v>224929.9594655426</v>
      </c>
      <c r="V10" s="312">
        <f>'9-12'!Q9</f>
        <v>241055.09716043485</v>
      </c>
      <c r="W10" s="312">
        <f>'9-12'!R9</f>
        <v>258611.91058603566</v>
      </c>
      <c r="X10" s="134" t="s">
        <v>200</v>
      </c>
      <c r="Y10" s="194"/>
    </row>
    <row r="11" spans="2:25" ht="25.15" customHeight="1">
      <c r="B11" s="136" t="s">
        <v>33</v>
      </c>
      <c r="C11" s="135" t="s">
        <v>187</v>
      </c>
      <c r="D11" s="311" t="s">
        <v>119</v>
      </c>
      <c r="E11" s="311" t="s">
        <v>119</v>
      </c>
      <c r="F11" s="311" t="s">
        <v>119</v>
      </c>
      <c r="G11" s="311" t="s">
        <v>119</v>
      </c>
      <c r="H11" s="311" t="s">
        <v>119</v>
      </c>
      <c r="I11" s="311" t="s">
        <v>119</v>
      </c>
      <c r="J11" s="311" t="s">
        <v>119</v>
      </c>
      <c r="K11" s="311" t="s">
        <v>119</v>
      </c>
      <c r="L11" s="314"/>
      <c r="M11" s="314"/>
      <c r="N11" s="312">
        <f>'9-12'!I8</f>
        <v>771346.63128091791</v>
      </c>
      <c r="O11" s="312">
        <f>'9-12'!J8</f>
        <v>786946.95101830317</v>
      </c>
      <c r="P11" s="312">
        <f>'9-12'!K8</f>
        <v>813033.6367566688</v>
      </c>
      <c r="Q11" s="312">
        <f>'9-12'!L8</f>
        <v>764737.05052247364</v>
      </c>
      <c r="R11" s="312">
        <f>'9-12'!M8</f>
        <v>533315.88231162366</v>
      </c>
      <c r="S11" s="312">
        <f>'9-12'!N8</f>
        <v>559067.47506330884</v>
      </c>
      <c r="T11" s="312">
        <f>'9-12'!O8</f>
        <v>622214.85428131605</v>
      </c>
      <c r="U11" s="312">
        <f>'9-12'!P8</f>
        <v>865059.53602585453</v>
      </c>
      <c r="V11" s="312">
        <f>'9-12'!Q8</f>
        <v>930936.93439568579</v>
      </c>
      <c r="W11" s="312">
        <f>'9-12'!R8</f>
        <v>996942.13021975441</v>
      </c>
      <c r="X11" s="134" t="s">
        <v>199</v>
      </c>
    </row>
    <row r="12" spans="2:25" ht="25.15" customHeight="1">
      <c r="B12" s="61" t="s">
        <v>331</v>
      </c>
      <c r="C12" s="135" t="s">
        <v>112</v>
      </c>
      <c r="D12" s="311" t="s">
        <v>119</v>
      </c>
      <c r="E12" s="311" t="s">
        <v>119</v>
      </c>
      <c r="F12" s="311" t="s">
        <v>119</v>
      </c>
      <c r="G12" s="311" t="s">
        <v>119</v>
      </c>
      <c r="H12" s="311" t="s">
        <v>119</v>
      </c>
      <c r="I12" s="311" t="s">
        <v>119</v>
      </c>
      <c r="J12" s="311" t="s">
        <v>119</v>
      </c>
      <c r="K12" s="311" t="s">
        <v>119</v>
      </c>
      <c r="L12" s="311"/>
      <c r="M12" s="311"/>
      <c r="N12" s="313">
        <f>'17-24'!J109</f>
        <v>329297.50624964415</v>
      </c>
      <c r="O12" s="313">
        <f>'17-24'!K109</f>
        <v>314832.83915933454</v>
      </c>
      <c r="P12" s="313">
        <f>'17-24'!L109</f>
        <v>319600.2728633153</v>
      </c>
      <c r="Q12" s="313">
        <f>'17-24'!M109</f>
        <v>321894.89893751545</v>
      </c>
      <c r="R12" s="313">
        <f>'17-24'!N109</f>
        <v>214888.07817052514</v>
      </c>
      <c r="S12" s="313">
        <f>'17-24'!O109</f>
        <v>265498.12639886222</v>
      </c>
      <c r="T12" s="313">
        <f>'17-24'!P109</f>
        <v>347328.72405736189</v>
      </c>
      <c r="U12" s="313">
        <f>'17-24'!Q109</f>
        <v>403191.07538189192</v>
      </c>
      <c r="V12" s="313">
        <f>'17-24'!R109</f>
        <v>480306.81415023957</v>
      </c>
      <c r="W12" s="313">
        <f>'17-24'!S109</f>
        <v>540992.85276852653</v>
      </c>
      <c r="X12" s="134" t="s">
        <v>310</v>
      </c>
      <c r="Y12" s="9"/>
    </row>
    <row r="13" spans="2:25" ht="25.15" customHeight="1">
      <c r="B13" s="136" t="s">
        <v>34</v>
      </c>
      <c r="C13" s="135" t="s">
        <v>111</v>
      </c>
      <c r="D13" s="311" t="s">
        <v>119</v>
      </c>
      <c r="E13" s="311" t="s">
        <v>119</v>
      </c>
      <c r="F13" s="311" t="s">
        <v>119</v>
      </c>
      <c r="G13" s="311" t="s">
        <v>119</v>
      </c>
      <c r="H13" s="311" t="s">
        <v>119</v>
      </c>
      <c r="I13" s="311" t="s">
        <v>119</v>
      </c>
      <c r="J13" s="311" t="s">
        <v>119</v>
      </c>
      <c r="K13" s="311" t="s">
        <v>119</v>
      </c>
      <c r="L13" s="311"/>
      <c r="M13" s="311"/>
      <c r="N13" s="313">
        <f>'9-12'!I11</f>
        <v>1324400</v>
      </c>
      <c r="O13" s="313">
        <f>'9-12'!J11</f>
        <v>1403400</v>
      </c>
      <c r="P13" s="313">
        <f>'9-12'!K11</f>
        <v>1469800</v>
      </c>
      <c r="Q13" s="313">
        <f>'9-12'!L11</f>
        <v>1486860</v>
      </c>
      <c r="R13" s="313">
        <f>'9-12'!M11</f>
        <v>1373782.548802502</v>
      </c>
      <c r="S13" s="313">
        <f>'9-12'!N11</f>
        <v>1680701.4227855196</v>
      </c>
      <c r="T13" s="313">
        <f>'9-12'!O11</f>
        <v>2125276.3659714162</v>
      </c>
      <c r="U13" s="313">
        <f>'9-12'!P11</f>
        <v>2130653.0595795694</v>
      </c>
      <c r="V13" s="313">
        <f>'9-12'!Q11</f>
        <v>2379406.7455640319</v>
      </c>
      <c r="W13" s="313">
        <f>'9-12'!R11</f>
        <v>2762661.0977067747</v>
      </c>
      <c r="X13" s="134" t="s">
        <v>35</v>
      </c>
      <c r="Y13" s="9"/>
    </row>
    <row r="14" spans="2:25" ht="25.15" customHeight="1">
      <c r="B14" s="61" t="s">
        <v>36</v>
      </c>
      <c r="C14" s="137" t="s">
        <v>110</v>
      </c>
      <c r="D14" s="314" t="s">
        <v>119</v>
      </c>
      <c r="E14" s="314" t="s">
        <v>119</v>
      </c>
      <c r="F14" s="314" t="s">
        <v>119</v>
      </c>
      <c r="G14" s="314" t="s">
        <v>119</v>
      </c>
      <c r="H14" s="314" t="s">
        <v>119</v>
      </c>
      <c r="I14" s="314" t="s">
        <v>119</v>
      </c>
      <c r="J14" s="314" t="s">
        <v>119</v>
      </c>
      <c r="K14" s="314" t="s">
        <v>119</v>
      </c>
      <c r="L14" s="314"/>
      <c r="M14" s="314"/>
      <c r="N14" s="316">
        <f>'9-12'!I12</f>
        <v>1083500</v>
      </c>
      <c r="O14" s="316">
        <f>'9-12'!J12</f>
        <v>1144500</v>
      </c>
      <c r="P14" s="316">
        <f>'9-12'!K12</f>
        <v>1206000</v>
      </c>
      <c r="Q14" s="316">
        <f>'9-12'!L12</f>
        <v>1155360</v>
      </c>
      <c r="R14" s="316">
        <f>'9-12'!M12</f>
        <v>1082353.126827016</v>
      </c>
      <c r="S14" s="316">
        <f>'9-12'!N12</f>
        <v>1300505.3006867133</v>
      </c>
      <c r="T14" s="316">
        <f>'9-12'!O12</f>
        <v>1558276.365971416</v>
      </c>
      <c r="U14" s="316">
        <f>'9-12'!P12</f>
        <v>1513109.4365193094</v>
      </c>
      <c r="V14" s="316">
        <f>'9-12'!Q12</f>
        <v>1713472.9678536463</v>
      </c>
      <c r="W14" s="316">
        <f>'9-12'!R12</f>
        <v>2056591.0977067747</v>
      </c>
      <c r="X14" s="138" t="s">
        <v>124</v>
      </c>
    </row>
    <row r="15" spans="2:25" ht="25.15" customHeight="1">
      <c r="B15" s="61" t="s">
        <v>37</v>
      </c>
      <c r="C15" s="64" t="s">
        <v>109</v>
      </c>
      <c r="D15" s="314" t="s">
        <v>119</v>
      </c>
      <c r="E15" s="314" t="s">
        <v>119</v>
      </c>
      <c r="F15" s="314" t="s">
        <v>119</v>
      </c>
      <c r="G15" s="314" t="s">
        <v>119</v>
      </c>
      <c r="H15" s="314" t="s">
        <v>119</v>
      </c>
      <c r="I15" s="314" t="s">
        <v>119</v>
      </c>
      <c r="J15" s="314" t="s">
        <v>119</v>
      </c>
      <c r="K15" s="314" t="s">
        <v>119</v>
      </c>
      <c r="L15" s="314"/>
      <c r="M15" s="314"/>
      <c r="N15" s="316">
        <f>'9-12'!I13</f>
        <v>240900</v>
      </c>
      <c r="O15" s="316">
        <f>'9-12'!J13</f>
        <v>258900</v>
      </c>
      <c r="P15" s="316">
        <f>'9-12'!K13</f>
        <v>263800</v>
      </c>
      <c r="Q15" s="316">
        <f>'9-12'!L13</f>
        <v>331500</v>
      </c>
      <c r="R15" s="316">
        <f>'9-12'!M13</f>
        <v>291429.42197548586</v>
      </c>
      <c r="S15" s="316">
        <f>'9-12'!N13</f>
        <v>380196.1220988062</v>
      </c>
      <c r="T15" s="316">
        <f>'9-12'!O13</f>
        <v>567000</v>
      </c>
      <c r="U15" s="316">
        <f>'9-12'!P13</f>
        <v>617543.62306025997</v>
      </c>
      <c r="V15" s="316">
        <f>'9-12'!Q13</f>
        <v>665933.77771038562</v>
      </c>
      <c r="W15" s="316">
        <f>'9-12'!R13</f>
        <v>706070</v>
      </c>
      <c r="X15" s="138" t="s">
        <v>105</v>
      </c>
    </row>
    <row r="16" spans="2:25" ht="25.15" customHeight="1">
      <c r="B16" s="136" t="s">
        <v>38</v>
      </c>
      <c r="C16" s="135" t="s">
        <v>107</v>
      </c>
      <c r="D16" s="315">
        <f>'9-12'!I14</f>
        <v>1140000</v>
      </c>
      <c r="E16" s="315">
        <f>'9-12'!J14</f>
        <v>1168400</v>
      </c>
      <c r="F16" s="315">
        <f>'9-12'!K14</f>
        <v>1129980</v>
      </c>
      <c r="G16" s="315">
        <f>'9-12'!L14</f>
        <v>1180800.29222878</v>
      </c>
      <c r="H16" s="315">
        <f>'9-12'!M14</f>
        <v>1005130.4704944791</v>
      </c>
      <c r="I16" s="315">
        <f>'9-12'!N14</f>
        <v>1176630.1050256891</v>
      </c>
      <c r="J16" s="315">
        <f>'9-12'!O14</f>
        <v>1450199.9999999998</v>
      </c>
      <c r="K16" s="315">
        <f>'9-12'!P14</f>
        <v>1704503.3497497255</v>
      </c>
      <c r="L16" s="315">
        <f>'9-12'!Q14</f>
        <v>1898133.0794728186</v>
      </c>
      <c r="M16" s="315">
        <f>'9-12'!R14</f>
        <v>2302830</v>
      </c>
      <c r="N16" s="313" t="s">
        <v>119</v>
      </c>
      <c r="O16" s="313" t="s">
        <v>119</v>
      </c>
      <c r="P16" s="313" t="s">
        <v>119</v>
      </c>
      <c r="Q16" s="313" t="s">
        <v>119</v>
      </c>
      <c r="R16" s="313" t="s">
        <v>119</v>
      </c>
      <c r="S16" s="313" t="s">
        <v>119</v>
      </c>
      <c r="T16" s="313" t="s">
        <v>119</v>
      </c>
      <c r="U16" s="313" t="s">
        <v>119</v>
      </c>
      <c r="V16" s="313" t="s">
        <v>119</v>
      </c>
      <c r="W16" s="313" t="s">
        <v>119</v>
      </c>
      <c r="X16" s="134" t="s">
        <v>125</v>
      </c>
      <c r="Y16" s="9"/>
    </row>
    <row r="17" spans="2:39" ht="25.15" customHeight="1">
      <c r="B17" s="61" t="s">
        <v>39</v>
      </c>
      <c r="C17" s="137" t="s">
        <v>113</v>
      </c>
      <c r="D17" s="321">
        <f>'9-12'!I15</f>
        <v>979000</v>
      </c>
      <c r="E17" s="321">
        <f>'9-12'!J15</f>
        <v>1005200</v>
      </c>
      <c r="F17" s="321">
        <f>'9-12'!K15</f>
        <v>960400</v>
      </c>
      <c r="G17" s="321">
        <f>'9-12'!L15</f>
        <v>952100.29222877999</v>
      </c>
      <c r="H17" s="321">
        <f>'9-12'!M15</f>
        <v>864400.00000000012</v>
      </c>
      <c r="I17" s="321">
        <f>'9-12'!N15</f>
        <v>996800.00000000012</v>
      </c>
      <c r="J17" s="321">
        <f>'9-12'!O15</f>
        <v>1215900</v>
      </c>
      <c r="K17" s="321">
        <f>'9-12'!P15</f>
        <v>1295126.6995236601</v>
      </c>
      <c r="L17" s="321">
        <f>'9-12'!Q15</f>
        <v>1469756.1291063707</v>
      </c>
      <c r="M17" s="321">
        <f>'9-12'!R15</f>
        <v>1843110</v>
      </c>
      <c r="N17" s="316" t="s">
        <v>119</v>
      </c>
      <c r="O17" s="316" t="s">
        <v>119</v>
      </c>
      <c r="P17" s="316" t="s">
        <v>119</v>
      </c>
      <c r="Q17" s="316" t="s">
        <v>119</v>
      </c>
      <c r="R17" s="316" t="s">
        <v>119</v>
      </c>
      <c r="S17" s="316" t="s">
        <v>119</v>
      </c>
      <c r="T17" s="316" t="s">
        <v>119</v>
      </c>
      <c r="U17" s="316" t="s">
        <v>119</v>
      </c>
      <c r="V17" s="316" t="s">
        <v>119</v>
      </c>
      <c r="W17" s="316" t="s">
        <v>119</v>
      </c>
      <c r="X17" s="138" t="s">
        <v>126</v>
      </c>
    </row>
    <row r="18" spans="2:39" ht="25.15" customHeight="1" thickBot="1">
      <c r="B18" s="22" t="s">
        <v>40</v>
      </c>
      <c r="C18" s="57" t="s">
        <v>108</v>
      </c>
      <c r="D18" s="322">
        <f>'9-12'!I16</f>
        <v>161000</v>
      </c>
      <c r="E18" s="322">
        <f>'9-12'!J16</f>
        <v>163200</v>
      </c>
      <c r="F18" s="322">
        <f>'9-12'!K16</f>
        <v>169580</v>
      </c>
      <c r="G18" s="322">
        <f>'9-12'!L16</f>
        <v>228700</v>
      </c>
      <c r="H18" s="322">
        <f>'9-12'!M16</f>
        <v>140730.47049447894</v>
      </c>
      <c r="I18" s="322">
        <f>'9-12'!N16</f>
        <v>179830.10502568897</v>
      </c>
      <c r="J18" s="322">
        <f>'9-12'!O16</f>
        <v>234299.99999999985</v>
      </c>
      <c r="K18" s="322">
        <f>'9-12'!P16</f>
        <v>409376.65022606542</v>
      </c>
      <c r="L18" s="322">
        <f>'9-12'!Q16</f>
        <v>428376.95036644785</v>
      </c>
      <c r="M18" s="322">
        <f>'9-12'!R16</f>
        <v>459720.00000000006</v>
      </c>
      <c r="N18" s="317" t="s">
        <v>119</v>
      </c>
      <c r="O18" s="317" t="s">
        <v>119</v>
      </c>
      <c r="P18" s="317" t="s">
        <v>119</v>
      </c>
      <c r="Q18" s="317" t="s">
        <v>119</v>
      </c>
      <c r="R18" s="317" t="s">
        <v>119</v>
      </c>
      <c r="S18" s="317" t="s">
        <v>119</v>
      </c>
      <c r="T18" s="317" t="s">
        <v>119</v>
      </c>
      <c r="U18" s="317" t="s">
        <v>119</v>
      </c>
      <c r="V18" s="317" t="s">
        <v>119</v>
      </c>
      <c r="W18" s="317" t="s">
        <v>119</v>
      </c>
      <c r="X18" s="58" t="s">
        <v>106</v>
      </c>
    </row>
    <row r="19" spans="2:39" ht="24.95" customHeight="1">
      <c r="B19" s="450" t="s">
        <v>407</v>
      </c>
      <c r="C19" s="450"/>
      <c r="D19" s="34"/>
      <c r="E19" s="34"/>
      <c r="F19" s="34"/>
      <c r="G19" s="34"/>
      <c r="H19" s="34"/>
      <c r="I19" s="34"/>
      <c r="J19" s="34"/>
      <c r="K19" s="34"/>
      <c r="L19" s="34"/>
      <c r="M19" s="34"/>
      <c r="N19" s="34"/>
      <c r="O19" s="34"/>
      <c r="P19" s="34"/>
      <c r="Q19" s="34"/>
      <c r="R19" s="34"/>
      <c r="S19" s="34"/>
      <c r="U19" s="13"/>
      <c r="V19" s="13"/>
      <c r="W19" s="13"/>
      <c r="X19" s="191" t="s">
        <v>406</v>
      </c>
    </row>
    <row r="20" spans="2:39" s="2" customFormat="1" ht="24.95" customHeight="1">
      <c r="B20" s="448" t="s">
        <v>196</v>
      </c>
      <c r="C20" s="448"/>
      <c r="D20" s="11"/>
      <c r="E20" s="11"/>
      <c r="F20" s="12"/>
      <c r="G20" s="12"/>
      <c r="H20" s="24"/>
      <c r="I20" s="24"/>
      <c r="J20" s="24"/>
      <c r="K20" s="24"/>
      <c r="L20" s="24"/>
      <c r="M20" s="24"/>
      <c r="N20" s="24"/>
      <c r="O20" s="171"/>
      <c r="P20" s="171"/>
      <c r="Q20" s="171"/>
      <c r="R20" s="171"/>
      <c r="S20" s="171"/>
      <c r="U20" s="98"/>
      <c r="V20" s="98"/>
      <c r="W20" s="98"/>
      <c r="X20" s="191" t="s">
        <v>327</v>
      </c>
      <c r="Y20" s="98"/>
      <c r="Z20" s="32"/>
    </row>
    <row r="21" spans="2:39" ht="24.95" customHeight="1">
      <c r="B21" s="88" t="s">
        <v>197</v>
      </c>
      <c r="C21" s="88"/>
      <c r="D21" s="85"/>
      <c r="E21" s="85"/>
      <c r="F21" s="86"/>
      <c r="G21" s="87"/>
      <c r="K21" s="108"/>
      <c r="L21" s="108"/>
      <c r="M21" s="108"/>
      <c r="N21" s="108"/>
      <c r="O21" s="108"/>
      <c r="P21" s="108"/>
      <c r="Q21" s="108"/>
      <c r="R21" s="108"/>
      <c r="S21" s="108"/>
      <c r="T21" s="88"/>
      <c r="U21" s="87"/>
      <c r="V21" s="87"/>
      <c r="W21" s="87"/>
      <c r="X21" s="88" t="s">
        <v>180</v>
      </c>
    </row>
    <row r="22" spans="2:39" ht="24.95" customHeight="1">
      <c r="B22" s="7"/>
      <c r="C22" s="19"/>
      <c r="D22" s="274"/>
      <c r="E22" s="274"/>
      <c r="F22" s="274"/>
      <c r="G22" s="274"/>
      <c r="H22" s="274"/>
      <c r="I22" s="274"/>
      <c r="J22" s="274"/>
      <c r="K22" s="274"/>
      <c r="L22" s="274"/>
      <c r="M22" s="274"/>
      <c r="N22" s="7"/>
      <c r="O22" s="7"/>
      <c r="P22" s="7"/>
      <c r="Q22" s="7"/>
      <c r="R22" s="7"/>
      <c r="S22" s="7"/>
      <c r="T22" s="7"/>
      <c r="U22" s="7"/>
      <c r="V22" s="7"/>
      <c r="W22" s="7"/>
    </row>
    <row r="23" spans="2:39" ht="25.15" customHeight="1">
      <c r="B23" s="459" t="s">
        <v>459</v>
      </c>
      <c r="C23" s="459"/>
      <c r="D23" s="459"/>
      <c r="E23" s="459"/>
      <c r="F23" s="459"/>
      <c r="G23" s="459"/>
      <c r="H23" s="459"/>
      <c r="I23" s="459"/>
      <c r="J23" s="459"/>
      <c r="K23" s="459"/>
      <c r="L23" s="459"/>
      <c r="M23" s="459"/>
      <c r="N23" s="459"/>
      <c r="O23" s="459"/>
      <c r="P23" s="459"/>
      <c r="Q23" s="459"/>
      <c r="R23" s="459"/>
      <c r="S23" s="459"/>
      <c r="T23" s="459"/>
      <c r="U23" s="459"/>
      <c r="V23" s="459"/>
      <c r="W23" s="459"/>
      <c r="X23" s="459"/>
    </row>
    <row r="24" spans="2:39" ht="25.15" customHeight="1">
      <c r="B24" s="460" t="s">
        <v>460</v>
      </c>
      <c r="C24" s="460"/>
      <c r="D24" s="460"/>
      <c r="E24" s="460"/>
      <c r="F24" s="460"/>
      <c r="G24" s="460"/>
      <c r="H24" s="460"/>
      <c r="I24" s="460"/>
      <c r="J24" s="460"/>
      <c r="K24" s="460"/>
      <c r="L24" s="460"/>
      <c r="M24" s="460"/>
      <c r="N24" s="460"/>
      <c r="O24" s="460"/>
      <c r="P24" s="460"/>
      <c r="Q24" s="460"/>
      <c r="R24" s="460"/>
      <c r="S24" s="460"/>
      <c r="T24" s="460"/>
      <c r="U24" s="460"/>
      <c r="V24" s="460"/>
      <c r="W24" s="460"/>
      <c r="X24" s="460"/>
    </row>
    <row r="25" spans="2:39" ht="25.15" customHeight="1">
      <c r="B25" s="272"/>
      <c r="C25" s="272"/>
      <c r="D25" s="272"/>
      <c r="E25" s="272"/>
      <c r="F25" s="272"/>
      <c r="G25" s="272"/>
      <c r="H25" s="272"/>
      <c r="I25" s="272"/>
      <c r="J25" s="272"/>
      <c r="K25" s="272"/>
      <c r="L25" s="272"/>
      <c r="M25" s="272"/>
      <c r="N25" s="272"/>
      <c r="O25" s="272"/>
      <c r="P25" s="272"/>
      <c r="Q25" s="272"/>
      <c r="R25" s="272"/>
      <c r="S25" s="272"/>
      <c r="T25" s="272"/>
      <c r="U25" s="272"/>
      <c r="V25" s="272"/>
      <c r="W25" s="272"/>
      <c r="X25" s="203" t="s">
        <v>209</v>
      </c>
    </row>
    <row r="26" spans="2:39" ht="25.15" customHeight="1">
      <c r="B26" s="461" t="s">
        <v>23</v>
      </c>
      <c r="C26" s="462" t="s">
        <v>24</v>
      </c>
      <c r="D26" s="463" t="s">
        <v>25</v>
      </c>
      <c r="E26" s="464"/>
      <c r="F26" s="464"/>
      <c r="G26" s="464"/>
      <c r="H26" s="464"/>
      <c r="I26" s="464"/>
      <c r="J26" s="464"/>
      <c r="K26" s="464"/>
      <c r="L26" s="464"/>
      <c r="M26" s="465"/>
      <c r="N26" s="463" t="s">
        <v>26</v>
      </c>
      <c r="O26" s="464"/>
      <c r="P26" s="464"/>
      <c r="Q26" s="464"/>
      <c r="R26" s="464"/>
      <c r="S26" s="464"/>
      <c r="T26" s="464"/>
      <c r="U26" s="464"/>
      <c r="V26" s="464"/>
      <c r="W26" s="465"/>
      <c r="X26" s="461" t="s">
        <v>27</v>
      </c>
    </row>
    <row r="27" spans="2:39" ht="25.15" customHeight="1">
      <c r="B27" s="461"/>
      <c r="C27" s="462"/>
      <c r="D27" s="55">
        <v>2016</v>
      </c>
      <c r="E27" s="55">
        <v>2017</v>
      </c>
      <c r="F27" s="55">
        <v>2018</v>
      </c>
      <c r="G27" s="55">
        <v>2019</v>
      </c>
      <c r="H27" s="55">
        <v>2020</v>
      </c>
      <c r="I27" s="55">
        <v>2021</v>
      </c>
      <c r="J27" s="55">
        <v>2022</v>
      </c>
      <c r="K27" s="55">
        <v>2023</v>
      </c>
      <c r="L27" s="55" t="s">
        <v>368</v>
      </c>
      <c r="M27" s="55" t="s">
        <v>404</v>
      </c>
      <c r="N27" s="121">
        <v>2016</v>
      </c>
      <c r="O27" s="121">
        <v>2017</v>
      </c>
      <c r="P27" s="121">
        <v>2018</v>
      </c>
      <c r="Q27" s="121">
        <v>2019</v>
      </c>
      <c r="R27" s="121">
        <v>2020</v>
      </c>
      <c r="S27" s="121">
        <v>2021</v>
      </c>
      <c r="T27" s="55">
        <v>2022</v>
      </c>
      <c r="U27" s="55">
        <v>2023</v>
      </c>
      <c r="V27" s="55" t="s">
        <v>368</v>
      </c>
      <c r="W27" s="55" t="s">
        <v>404</v>
      </c>
      <c r="X27" s="461"/>
    </row>
    <row r="28" spans="2:39" ht="25.15" customHeight="1">
      <c r="B28" s="61" t="s">
        <v>28</v>
      </c>
      <c r="C28" s="62" t="s">
        <v>29</v>
      </c>
      <c r="D28" s="59">
        <f>D8/3.6725</f>
        <v>657155.57346119545</v>
      </c>
      <c r="E28" s="59">
        <f t="shared" ref="E28:N28" si="0">E8/3.6725</f>
        <v>698905.65294203348</v>
      </c>
      <c r="F28" s="59">
        <f t="shared" si="0"/>
        <v>753188.86774831056</v>
      </c>
      <c r="G28" s="59">
        <f t="shared" si="0"/>
        <v>747713.60734609747</v>
      </c>
      <c r="H28" s="59">
        <f t="shared" si="0"/>
        <v>625263.37768942642</v>
      </c>
      <c r="I28" s="59">
        <f t="shared" si="0"/>
        <v>737543.16118648916</v>
      </c>
      <c r="J28" s="59">
        <f t="shared" si="0"/>
        <v>889069.19508536579</v>
      </c>
      <c r="K28" s="59">
        <f t="shared" si="0"/>
        <v>952385.9630167837</v>
      </c>
      <c r="L28" s="59">
        <f t="shared" si="0"/>
        <v>1064434.7374681577</v>
      </c>
      <c r="M28" s="59">
        <f t="shared" ref="M28" si="1">M8/3.6725</f>
        <v>1127192.9877817174</v>
      </c>
      <c r="N28" s="59">
        <f t="shared" si="0"/>
        <v>0</v>
      </c>
      <c r="O28" s="59" t="s">
        <v>119</v>
      </c>
      <c r="P28" s="59" t="s">
        <v>119</v>
      </c>
      <c r="Q28" s="59" t="s">
        <v>119</v>
      </c>
      <c r="R28" s="59" t="s">
        <v>119</v>
      </c>
      <c r="S28" s="59" t="s">
        <v>119</v>
      </c>
      <c r="T28" s="59" t="s">
        <v>119</v>
      </c>
      <c r="U28" s="59" t="s">
        <v>119</v>
      </c>
      <c r="V28" s="59" t="s">
        <v>119</v>
      </c>
      <c r="W28" s="59" t="s">
        <v>119</v>
      </c>
      <c r="X28" s="134" t="s">
        <v>30</v>
      </c>
      <c r="Y28" s="142"/>
      <c r="Z28" s="170"/>
      <c r="AA28" s="170"/>
      <c r="AB28" s="170"/>
      <c r="AC28" s="170"/>
      <c r="AD28" s="170"/>
      <c r="AE28" s="170"/>
      <c r="AF28" s="170"/>
      <c r="AG28" s="170"/>
      <c r="AH28" s="170"/>
      <c r="AI28" s="170"/>
      <c r="AJ28" s="170"/>
      <c r="AK28" s="170"/>
      <c r="AL28" s="170"/>
      <c r="AM28" s="170"/>
    </row>
    <row r="29" spans="2:39" ht="25.15" customHeight="1">
      <c r="B29" s="61" t="s">
        <v>31</v>
      </c>
      <c r="C29" s="135" t="s">
        <v>32</v>
      </c>
      <c r="D29" s="59" t="s">
        <v>119</v>
      </c>
      <c r="E29" s="59" t="s">
        <v>119</v>
      </c>
      <c r="F29" s="59" t="s">
        <v>119</v>
      </c>
      <c r="G29" s="59" t="s">
        <v>119</v>
      </c>
      <c r="H29" s="59" t="s">
        <v>119</v>
      </c>
      <c r="I29" s="59" t="s">
        <v>119</v>
      </c>
      <c r="J29" s="59" t="s">
        <v>119</v>
      </c>
      <c r="K29" s="59" t="s">
        <v>119</v>
      </c>
      <c r="L29" s="59">
        <f t="shared" ref="L29:V29" si="2">L9/3.6725</f>
        <v>0</v>
      </c>
      <c r="M29" s="59">
        <f t="shared" ref="M29" si="3">M9/3.6725</f>
        <v>0</v>
      </c>
      <c r="N29" s="59">
        <f t="shared" si="2"/>
        <v>275438.58052302501</v>
      </c>
      <c r="O29" s="59">
        <f t="shared" si="2"/>
        <v>295540.41398873203</v>
      </c>
      <c r="P29" s="59">
        <f t="shared" si="2"/>
        <v>312628.80110190489</v>
      </c>
      <c r="Q29" s="59">
        <f t="shared" si="2"/>
        <v>313787.6850998163</v>
      </c>
      <c r="R29" s="59">
        <f t="shared" si="2"/>
        <v>268101.86902136658</v>
      </c>
      <c r="S29" s="59">
        <f t="shared" si="2"/>
        <v>315101.56030478899</v>
      </c>
      <c r="T29" s="59">
        <f t="shared" si="2"/>
        <v>377665.92854569136</v>
      </c>
      <c r="U29" s="59">
        <f t="shared" si="2"/>
        <v>429763.69461565831</v>
      </c>
      <c r="V29" s="59">
        <f t="shared" si="2"/>
        <v>483475.57836738875</v>
      </c>
      <c r="W29" s="59">
        <f t="shared" ref="W29" si="4">W9/3.6725</f>
        <v>512794.62392029044</v>
      </c>
      <c r="X29" s="134" t="s">
        <v>122</v>
      </c>
      <c r="Y29" s="9"/>
      <c r="Z29" s="170"/>
      <c r="AA29" s="170"/>
      <c r="AB29" s="170"/>
      <c r="AC29" s="170"/>
      <c r="AD29" s="170"/>
      <c r="AE29" s="170"/>
      <c r="AF29" s="170"/>
      <c r="AG29" s="170"/>
      <c r="AH29" s="170"/>
      <c r="AI29" s="170"/>
      <c r="AJ29" s="170"/>
      <c r="AK29" s="170"/>
      <c r="AL29" s="170"/>
      <c r="AM29" s="170"/>
    </row>
    <row r="30" spans="2:39" ht="25.15" customHeight="1">
      <c r="B30" s="136" t="s">
        <v>33</v>
      </c>
      <c r="C30" s="135" t="s">
        <v>198</v>
      </c>
      <c r="D30" s="59" t="s">
        <v>119</v>
      </c>
      <c r="E30" s="59" t="s">
        <v>119</v>
      </c>
      <c r="F30" s="59" t="s">
        <v>119</v>
      </c>
      <c r="G30" s="59" t="s">
        <v>119</v>
      </c>
      <c r="H30" s="59" t="s">
        <v>119</v>
      </c>
      <c r="I30" s="59" t="s">
        <v>119</v>
      </c>
      <c r="J30" s="59" t="s">
        <v>119</v>
      </c>
      <c r="K30" s="59" t="s">
        <v>119</v>
      </c>
      <c r="L30" s="59">
        <f t="shared" ref="L30:V30" si="5">L10/3.6725</f>
        <v>0</v>
      </c>
      <c r="M30" s="59">
        <f t="shared" ref="M30" si="6">M10/3.6725</f>
        <v>0</v>
      </c>
      <c r="N30" s="59">
        <f t="shared" si="5"/>
        <v>31807.303340826962</v>
      </c>
      <c r="O30" s="59">
        <f t="shared" si="5"/>
        <v>39367.845667239962</v>
      </c>
      <c r="P30" s="59">
        <f t="shared" si="5"/>
        <v>39619.528277380523</v>
      </c>
      <c r="Q30" s="59">
        <f t="shared" si="5"/>
        <v>54704.52849381126</v>
      </c>
      <c r="R30" s="59">
        <f t="shared" si="5"/>
        <v>53048.481916383767</v>
      </c>
      <c r="S30" s="59">
        <f t="shared" si="5"/>
        <v>60661.331329301604</v>
      </c>
      <c r="T30" s="59">
        <f t="shared" si="5"/>
        <v>63583.125924065316</v>
      </c>
      <c r="U30" s="59">
        <f t="shared" si="5"/>
        <v>61247.095838132773</v>
      </c>
      <c r="V30" s="59">
        <f t="shared" si="5"/>
        <v>65637.875332997923</v>
      </c>
      <c r="W30" s="59">
        <f t="shared" ref="W30" si="7">W10/3.6725</f>
        <v>70418.491650384123</v>
      </c>
      <c r="X30" s="134" t="s">
        <v>200</v>
      </c>
      <c r="Y30" s="9"/>
      <c r="Z30" s="170"/>
      <c r="AA30" s="170"/>
      <c r="AB30" s="170"/>
      <c r="AC30" s="170"/>
      <c r="AD30" s="170"/>
      <c r="AE30" s="170"/>
      <c r="AF30" s="170"/>
      <c r="AG30" s="170"/>
      <c r="AH30" s="170"/>
      <c r="AI30" s="170"/>
      <c r="AJ30" s="170"/>
      <c r="AK30" s="170"/>
      <c r="AL30" s="170"/>
      <c r="AM30" s="170"/>
    </row>
    <row r="31" spans="2:39" ht="25.15" customHeight="1">
      <c r="B31" s="136" t="s">
        <v>33</v>
      </c>
      <c r="C31" s="135" t="s">
        <v>187</v>
      </c>
      <c r="D31" s="59" t="s">
        <v>119</v>
      </c>
      <c r="E31" s="59" t="s">
        <v>119</v>
      </c>
      <c r="F31" s="59" t="s">
        <v>119</v>
      </c>
      <c r="G31" s="59" t="s">
        <v>119</v>
      </c>
      <c r="H31" s="59" t="s">
        <v>119</v>
      </c>
      <c r="I31" s="59" t="s">
        <v>119</v>
      </c>
      <c r="J31" s="59" t="s">
        <v>119</v>
      </c>
      <c r="K31" s="59" t="s">
        <v>119</v>
      </c>
      <c r="L31" s="59">
        <f t="shared" ref="L31:V31" si="8">L11/3.6725</f>
        <v>0</v>
      </c>
      <c r="M31" s="59">
        <f t="shared" ref="M31" si="9">M11/3.6725</f>
        <v>0</v>
      </c>
      <c r="N31" s="59">
        <f t="shared" si="8"/>
        <v>210033.11947744532</v>
      </c>
      <c r="O31" s="59">
        <f t="shared" si="8"/>
        <v>214280.99415066119</v>
      </c>
      <c r="P31" s="59">
        <f t="shared" si="8"/>
        <v>221384.24418152997</v>
      </c>
      <c r="Q31" s="59">
        <f t="shared" si="8"/>
        <v>208233.36978147682</v>
      </c>
      <c r="R31" s="59">
        <f t="shared" si="8"/>
        <v>145218.75624550678</v>
      </c>
      <c r="S31" s="59">
        <f t="shared" si="8"/>
        <v>152230.7624406559</v>
      </c>
      <c r="T31" s="59">
        <f t="shared" si="8"/>
        <v>169425.41981792133</v>
      </c>
      <c r="U31" s="59">
        <f t="shared" si="8"/>
        <v>235550.58843454174</v>
      </c>
      <c r="V31" s="59">
        <f t="shared" si="8"/>
        <v>253488.61385859383</v>
      </c>
      <c r="W31" s="59">
        <f t="shared" ref="W31" si="10">W11/3.6725</f>
        <v>271461.43777256756</v>
      </c>
      <c r="X31" s="134" t="s">
        <v>199</v>
      </c>
      <c r="Y31" s="9"/>
      <c r="Z31" s="170"/>
      <c r="AA31" s="170"/>
      <c r="AB31" s="170"/>
      <c r="AC31" s="170"/>
      <c r="AD31" s="170"/>
      <c r="AE31" s="170"/>
      <c r="AF31" s="170"/>
      <c r="AG31" s="170"/>
      <c r="AH31" s="170"/>
      <c r="AI31" s="170"/>
      <c r="AJ31" s="170"/>
      <c r="AK31" s="170"/>
      <c r="AL31" s="170"/>
      <c r="AM31" s="170"/>
    </row>
    <row r="32" spans="2:39" ht="25.15" customHeight="1">
      <c r="B32" s="61" t="s">
        <v>331</v>
      </c>
      <c r="C32" s="135" t="s">
        <v>112</v>
      </c>
      <c r="D32" s="59" t="s">
        <v>119</v>
      </c>
      <c r="E32" s="59" t="s">
        <v>119</v>
      </c>
      <c r="F32" s="59" t="s">
        <v>119</v>
      </c>
      <c r="G32" s="59" t="s">
        <v>119</v>
      </c>
      <c r="H32" s="59" t="s">
        <v>119</v>
      </c>
      <c r="I32" s="59" t="s">
        <v>119</v>
      </c>
      <c r="J32" s="59" t="s">
        <v>119</v>
      </c>
      <c r="K32" s="59" t="s">
        <v>119</v>
      </c>
      <c r="L32" s="59">
        <f t="shared" ref="L32:V32" si="11">L12/3.6725</f>
        <v>0</v>
      </c>
      <c r="M32" s="59">
        <f t="shared" ref="M32" si="12">M12/3.6725</f>
        <v>0</v>
      </c>
      <c r="N32" s="59">
        <f t="shared" si="11"/>
        <v>89665.760721482409</v>
      </c>
      <c r="O32" s="59">
        <f t="shared" si="11"/>
        <v>85727.117538280349</v>
      </c>
      <c r="P32" s="59">
        <f t="shared" si="11"/>
        <v>87025.261501243105</v>
      </c>
      <c r="Q32" s="59">
        <f t="shared" si="11"/>
        <v>87650.074591563098</v>
      </c>
      <c r="R32" s="59">
        <f t="shared" si="11"/>
        <v>58512.751033499022</v>
      </c>
      <c r="S32" s="59">
        <f t="shared" si="11"/>
        <v>72293.567433318516</v>
      </c>
      <c r="T32" s="59">
        <f t="shared" si="11"/>
        <v>94575.55454250834</v>
      </c>
      <c r="U32" s="59">
        <f t="shared" si="11"/>
        <v>109786.54196920134</v>
      </c>
      <c r="V32" s="59">
        <f t="shared" si="11"/>
        <v>130784.70092586511</v>
      </c>
      <c r="W32" s="59">
        <f t="shared" ref="W32" si="13">W12/3.6725</f>
        <v>147309.14983486087</v>
      </c>
      <c r="X32" s="134" t="s">
        <v>123</v>
      </c>
      <c r="Y32" s="9"/>
      <c r="Z32" s="170"/>
      <c r="AA32" s="170"/>
      <c r="AB32" s="170"/>
      <c r="AC32" s="170"/>
      <c r="AD32" s="170"/>
      <c r="AE32" s="170"/>
      <c r="AF32" s="170"/>
      <c r="AG32" s="170"/>
      <c r="AH32" s="170"/>
      <c r="AI32" s="170"/>
      <c r="AJ32" s="170"/>
      <c r="AK32" s="170"/>
      <c r="AL32" s="170"/>
      <c r="AM32" s="170"/>
    </row>
    <row r="33" spans="2:39" ht="25.15" customHeight="1">
      <c r="B33" s="136" t="s">
        <v>34</v>
      </c>
      <c r="C33" s="135" t="s">
        <v>111</v>
      </c>
      <c r="D33" s="59" t="s">
        <v>119</v>
      </c>
      <c r="E33" s="59" t="s">
        <v>119</v>
      </c>
      <c r="F33" s="59" t="s">
        <v>119</v>
      </c>
      <c r="G33" s="59" t="s">
        <v>119</v>
      </c>
      <c r="H33" s="59" t="s">
        <v>119</v>
      </c>
      <c r="I33" s="59" t="s">
        <v>119</v>
      </c>
      <c r="J33" s="59" t="s">
        <v>119</v>
      </c>
      <c r="K33" s="59" t="s">
        <v>119</v>
      </c>
      <c r="L33" s="59">
        <f t="shared" ref="L33:V33" si="14">L13/3.6725</f>
        <v>0</v>
      </c>
      <c r="M33" s="59">
        <f t="shared" ref="M33" si="15">M13/3.6725</f>
        <v>0</v>
      </c>
      <c r="N33" s="59">
        <f t="shared" si="14"/>
        <v>360626.27637848881</v>
      </c>
      <c r="O33" s="59">
        <f t="shared" si="14"/>
        <v>382137.50850918994</v>
      </c>
      <c r="P33" s="59">
        <f t="shared" si="14"/>
        <v>400217.83526208304</v>
      </c>
      <c r="Q33" s="59">
        <f t="shared" si="14"/>
        <v>404863.17222600407</v>
      </c>
      <c r="R33" s="59">
        <f t="shared" si="14"/>
        <v>374072.85195439128</v>
      </c>
      <c r="S33" s="59">
        <f t="shared" si="14"/>
        <v>457645.04364479776</v>
      </c>
      <c r="T33" s="59">
        <f t="shared" si="14"/>
        <v>578700.16772536864</v>
      </c>
      <c r="U33" s="59">
        <f t="shared" si="14"/>
        <v>580164.20955195895</v>
      </c>
      <c r="V33" s="59">
        <f t="shared" si="14"/>
        <v>647898.36502764653</v>
      </c>
      <c r="W33" s="59">
        <f t="shared" ref="W33" si="16">W13/3.6725</f>
        <v>752256.25533200125</v>
      </c>
      <c r="X33" s="134" t="s">
        <v>35</v>
      </c>
      <c r="Y33" s="9"/>
      <c r="Z33" s="170"/>
      <c r="AA33" s="170"/>
      <c r="AB33" s="170"/>
      <c r="AC33" s="170"/>
      <c r="AD33" s="170"/>
      <c r="AE33" s="170"/>
      <c r="AF33" s="170"/>
      <c r="AG33" s="170"/>
      <c r="AH33" s="170"/>
      <c r="AI33" s="170"/>
      <c r="AJ33" s="170"/>
      <c r="AK33" s="170"/>
      <c r="AL33" s="170"/>
      <c r="AM33" s="170"/>
    </row>
    <row r="34" spans="2:39" ht="25.15" customHeight="1">
      <c r="B34" s="61" t="s">
        <v>36</v>
      </c>
      <c r="C34" s="137" t="s">
        <v>110</v>
      </c>
      <c r="D34" s="59" t="s">
        <v>119</v>
      </c>
      <c r="E34" s="59" t="s">
        <v>119</v>
      </c>
      <c r="F34" s="59" t="s">
        <v>119</v>
      </c>
      <c r="G34" s="59" t="s">
        <v>119</v>
      </c>
      <c r="H34" s="59" t="s">
        <v>119</v>
      </c>
      <c r="I34" s="59" t="s">
        <v>119</v>
      </c>
      <c r="J34" s="59" t="s">
        <v>119</v>
      </c>
      <c r="K34" s="59" t="s">
        <v>119</v>
      </c>
      <c r="L34" s="59">
        <f t="shared" ref="L34:V34" si="17">L14/3.6725</f>
        <v>0</v>
      </c>
      <c r="M34" s="59">
        <f t="shared" ref="M34" si="18">M14/3.6725</f>
        <v>0</v>
      </c>
      <c r="N34" s="323">
        <f t="shared" si="17"/>
        <v>295030.63308373041</v>
      </c>
      <c r="O34" s="323">
        <f t="shared" si="17"/>
        <v>311640.57181756297</v>
      </c>
      <c r="P34" s="323">
        <f t="shared" si="17"/>
        <v>328386.6575901974</v>
      </c>
      <c r="Q34" s="323">
        <f t="shared" si="17"/>
        <v>314597.68550034036</v>
      </c>
      <c r="R34" s="323">
        <f t="shared" si="17"/>
        <v>294718.3463109642</v>
      </c>
      <c r="S34" s="323">
        <f t="shared" si="17"/>
        <v>354119.89126935694</v>
      </c>
      <c r="T34" s="323">
        <f t="shared" si="17"/>
        <v>424309.42572400707</v>
      </c>
      <c r="U34" s="323">
        <f t="shared" si="17"/>
        <v>412010.73833064927</v>
      </c>
      <c r="V34" s="323">
        <f t="shared" si="17"/>
        <v>466568.54128077504</v>
      </c>
      <c r="W34" s="323">
        <f t="shared" ref="W34" si="19">W14/3.6725</f>
        <v>559997.57595827768</v>
      </c>
      <c r="X34" s="138" t="s">
        <v>124</v>
      </c>
      <c r="Z34" s="170"/>
      <c r="AA34" s="170"/>
      <c r="AB34" s="170"/>
      <c r="AC34" s="170"/>
      <c r="AD34" s="170"/>
      <c r="AE34" s="170"/>
      <c r="AF34" s="170"/>
      <c r="AG34" s="170"/>
      <c r="AH34" s="170"/>
      <c r="AI34" s="170"/>
      <c r="AJ34" s="170"/>
      <c r="AK34" s="170"/>
      <c r="AL34" s="170"/>
      <c r="AM34" s="170"/>
    </row>
    <row r="35" spans="2:39" ht="25.15" customHeight="1">
      <c r="B35" s="61" t="s">
        <v>37</v>
      </c>
      <c r="C35" s="64" t="s">
        <v>109</v>
      </c>
      <c r="D35" s="59" t="s">
        <v>119</v>
      </c>
      <c r="E35" s="59" t="s">
        <v>119</v>
      </c>
      <c r="F35" s="59" t="s">
        <v>119</v>
      </c>
      <c r="G35" s="59" t="s">
        <v>119</v>
      </c>
      <c r="H35" s="59" t="s">
        <v>119</v>
      </c>
      <c r="I35" s="59" t="s">
        <v>119</v>
      </c>
      <c r="J35" s="59" t="s">
        <v>119</v>
      </c>
      <c r="K35" s="59" t="s">
        <v>119</v>
      </c>
      <c r="L35" s="59">
        <f t="shared" ref="L35:V35" si="20">L15/3.6725</f>
        <v>0</v>
      </c>
      <c r="M35" s="59">
        <f t="shared" ref="M35" si="21">M15/3.6725</f>
        <v>0</v>
      </c>
      <c r="N35" s="323">
        <f t="shared" si="20"/>
        <v>65595.643294758338</v>
      </c>
      <c r="O35" s="323">
        <f t="shared" si="20"/>
        <v>70496.936691626965</v>
      </c>
      <c r="P35" s="323">
        <f t="shared" si="20"/>
        <v>71831.177671885642</v>
      </c>
      <c r="Q35" s="323">
        <f t="shared" si="20"/>
        <v>90265.486725663723</v>
      </c>
      <c r="R35" s="323">
        <f t="shared" si="20"/>
        <v>79354.505643427052</v>
      </c>
      <c r="S35" s="323">
        <f t="shared" si="20"/>
        <v>103525.15237544077</v>
      </c>
      <c r="T35" s="323">
        <f t="shared" si="20"/>
        <v>154390.74200136148</v>
      </c>
      <c r="U35" s="323">
        <f t="shared" si="20"/>
        <v>168153.47122130974</v>
      </c>
      <c r="V35" s="323">
        <f t="shared" si="20"/>
        <v>181329.82374687152</v>
      </c>
      <c r="W35" s="323">
        <f t="shared" ref="W35" si="22">W15/3.6725</f>
        <v>192258.67937372363</v>
      </c>
      <c r="X35" s="138" t="s">
        <v>105</v>
      </c>
      <c r="Z35" s="170"/>
      <c r="AA35" s="170"/>
      <c r="AB35" s="170"/>
      <c r="AC35" s="170"/>
      <c r="AD35" s="170"/>
      <c r="AE35" s="170"/>
      <c r="AF35" s="170"/>
      <c r="AG35" s="170"/>
      <c r="AH35" s="170"/>
      <c r="AI35" s="170"/>
      <c r="AJ35" s="170"/>
      <c r="AK35" s="170"/>
      <c r="AL35" s="170"/>
      <c r="AM35" s="170"/>
    </row>
    <row r="36" spans="2:39" ht="25.15" customHeight="1">
      <c r="B36" s="136" t="s">
        <v>38</v>
      </c>
      <c r="C36" s="135" t="s">
        <v>107</v>
      </c>
      <c r="D36" s="59">
        <f t="shared" ref="D36:L36" si="23">D16/3.6725</f>
        <v>310415.24846834585</v>
      </c>
      <c r="E36" s="59">
        <f t="shared" si="23"/>
        <v>318148.40027229406</v>
      </c>
      <c r="F36" s="59">
        <f t="shared" si="23"/>
        <v>307686.86181075562</v>
      </c>
      <c r="G36" s="59">
        <f t="shared" si="23"/>
        <v>321524.92640674743</v>
      </c>
      <c r="H36" s="59">
        <f t="shared" si="23"/>
        <v>273691.07433477987</v>
      </c>
      <c r="I36" s="59">
        <f t="shared" si="23"/>
        <v>320389.4091288466</v>
      </c>
      <c r="J36" s="59">
        <f t="shared" si="23"/>
        <v>394880.87134104827</v>
      </c>
      <c r="K36" s="59">
        <f t="shared" si="23"/>
        <v>464126.16739270947</v>
      </c>
      <c r="L36" s="59">
        <f t="shared" si="23"/>
        <v>516850.39604433457</v>
      </c>
      <c r="M36" s="59">
        <f t="shared" ref="M36" si="24">M16/3.6725</f>
        <v>627046.97072838666</v>
      </c>
      <c r="N36" s="59" t="s">
        <v>119</v>
      </c>
      <c r="O36" s="59" t="s">
        <v>119</v>
      </c>
      <c r="P36" s="59" t="s">
        <v>119</v>
      </c>
      <c r="Q36" s="59" t="s">
        <v>119</v>
      </c>
      <c r="R36" s="59" t="s">
        <v>119</v>
      </c>
      <c r="S36" s="59" t="s">
        <v>119</v>
      </c>
      <c r="T36" s="59" t="s">
        <v>119</v>
      </c>
      <c r="U36" s="59" t="s">
        <v>119</v>
      </c>
      <c r="V36" s="59" t="s">
        <v>119</v>
      </c>
      <c r="W36" s="59" t="s">
        <v>119</v>
      </c>
      <c r="X36" s="134" t="s">
        <v>125</v>
      </c>
      <c r="Y36" s="9"/>
      <c r="Z36" s="170"/>
      <c r="AA36" s="170"/>
      <c r="AB36" s="170"/>
      <c r="AC36" s="170"/>
      <c r="AD36" s="170"/>
      <c r="AE36" s="170"/>
      <c r="AF36" s="170"/>
      <c r="AG36" s="170"/>
      <c r="AH36" s="170"/>
      <c r="AI36" s="170"/>
      <c r="AJ36" s="170"/>
      <c r="AK36" s="170"/>
      <c r="AL36" s="170"/>
      <c r="AM36" s="170"/>
    </row>
    <row r="37" spans="2:39" ht="25.15" customHeight="1">
      <c r="B37" s="61" t="s">
        <v>39</v>
      </c>
      <c r="C37" s="137" t="s">
        <v>113</v>
      </c>
      <c r="D37" s="323">
        <f t="shared" ref="D37:L37" si="25">D17/3.6725</f>
        <v>266575.90197413205</v>
      </c>
      <c r="E37" s="323">
        <f t="shared" si="25"/>
        <v>273710.00680735195</v>
      </c>
      <c r="F37" s="323">
        <f t="shared" si="25"/>
        <v>261511.23213070116</v>
      </c>
      <c r="G37" s="323">
        <f t="shared" si="25"/>
        <v>259251.27085875563</v>
      </c>
      <c r="H37" s="323">
        <f t="shared" si="25"/>
        <v>235371.00068073525</v>
      </c>
      <c r="I37" s="323">
        <f t="shared" si="25"/>
        <v>271422.73655547993</v>
      </c>
      <c r="J37" s="323">
        <f t="shared" si="25"/>
        <v>331082.36895847518</v>
      </c>
      <c r="K37" s="323">
        <f t="shared" si="25"/>
        <v>352655.3300268646</v>
      </c>
      <c r="L37" s="323">
        <f t="shared" si="25"/>
        <v>400205.88947756862</v>
      </c>
      <c r="M37" s="323">
        <f t="shared" ref="M37" si="26">M17/3.6725</f>
        <v>501867.93737236218</v>
      </c>
      <c r="N37" s="59" t="s">
        <v>119</v>
      </c>
      <c r="O37" s="59" t="s">
        <v>119</v>
      </c>
      <c r="P37" s="59" t="s">
        <v>119</v>
      </c>
      <c r="Q37" s="59" t="s">
        <v>119</v>
      </c>
      <c r="R37" s="59" t="s">
        <v>119</v>
      </c>
      <c r="S37" s="59" t="s">
        <v>119</v>
      </c>
      <c r="T37" s="59" t="s">
        <v>119</v>
      </c>
      <c r="U37" s="59" t="s">
        <v>119</v>
      </c>
      <c r="V37" s="59" t="s">
        <v>119</v>
      </c>
      <c r="W37" s="59" t="s">
        <v>119</v>
      </c>
      <c r="X37" s="138" t="s">
        <v>126</v>
      </c>
      <c r="Z37" s="170"/>
      <c r="AA37" s="170"/>
      <c r="AB37" s="170"/>
      <c r="AC37" s="170"/>
      <c r="AD37" s="170"/>
      <c r="AE37" s="170"/>
      <c r="AF37" s="170"/>
      <c r="AG37" s="170"/>
      <c r="AH37" s="170"/>
      <c r="AI37" s="170"/>
      <c r="AJ37" s="170"/>
      <c r="AK37" s="170"/>
      <c r="AL37" s="170"/>
      <c r="AM37" s="170"/>
    </row>
    <row r="38" spans="2:39" ht="25.15" customHeight="1" thickBot="1">
      <c r="B38" s="22" t="s">
        <v>40</v>
      </c>
      <c r="C38" s="57" t="s">
        <v>108</v>
      </c>
      <c r="D38" s="324">
        <f t="shared" ref="D38:L38" si="27">D18/3.6725</f>
        <v>43839.346494213751</v>
      </c>
      <c r="E38" s="324">
        <f t="shared" si="27"/>
        <v>44438.393464942143</v>
      </c>
      <c r="F38" s="324">
        <f t="shared" si="27"/>
        <v>46175.629680054459</v>
      </c>
      <c r="G38" s="324">
        <f t="shared" si="27"/>
        <v>62273.655547991832</v>
      </c>
      <c r="H38" s="324">
        <f t="shared" si="27"/>
        <v>38320.073654044645</v>
      </c>
      <c r="I38" s="324">
        <f t="shared" si="27"/>
        <v>48966.672573366639</v>
      </c>
      <c r="J38" s="324">
        <f t="shared" si="27"/>
        <v>63798.50238257314</v>
      </c>
      <c r="K38" s="324">
        <f t="shared" si="27"/>
        <v>111470.83736584491</v>
      </c>
      <c r="L38" s="324">
        <f t="shared" si="27"/>
        <v>116644.50656676592</v>
      </c>
      <c r="M38" s="324">
        <f t="shared" ref="M38" si="28">M18/3.6725</f>
        <v>125179.03335602452</v>
      </c>
      <c r="N38" s="318" t="s">
        <v>119</v>
      </c>
      <c r="O38" s="318" t="s">
        <v>119</v>
      </c>
      <c r="P38" s="318" t="s">
        <v>119</v>
      </c>
      <c r="Q38" s="318" t="s">
        <v>119</v>
      </c>
      <c r="R38" s="318" t="s">
        <v>119</v>
      </c>
      <c r="S38" s="318" t="s">
        <v>119</v>
      </c>
      <c r="T38" s="318" t="s">
        <v>119</v>
      </c>
      <c r="U38" s="318" t="s">
        <v>119</v>
      </c>
      <c r="V38" s="318" t="s">
        <v>119</v>
      </c>
      <c r="W38" s="318" t="s">
        <v>119</v>
      </c>
      <c r="X38" s="58" t="s">
        <v>106</v>
      </c>
      <c r="Y38" s="142"/>
      <c r="Z38" s="170"/>
      <c r="AA38" s="170"/>
      <c r="AB38" s="170"/>
      <c r="AC38" s="170"/>
      <c r="AD38" s="170"/>
      <c r="AE38" s="170"/>
      <c r="AF38" s="170"/>
      <c r="AG38" s="170"/>
      <c r="AH38" s="170"/>
      <c r="AI38" s="170"/>
      <c r="AJ38" s="170"/>
      <c r="AK38" s="170"/>
      <c r="AL38" s="170"/>
      <c r="AM38" s="170"/>
    </row>
    <row r="39" spans="2:39" ht="24.95" customHeight="1">
      <c r="B39" s="450" t="s">
        <v>407</v>
      </c>
      <c r="C39" s="450"/>
      <c r="D39" s="34"/>
      <c r="E39" s="34"/>
      <c r="F39" s="34"/>
      <c r="G39" s="34"/>
      <c r="H39" s="34"/>
      <c r="I39" s="34"/>
      <c r="J39" s="34"/>
      <c r="K39" s="34"/>
      <c r="L39" s="34"/>
      <c r="M39" s="34"/>
      <c r="N39" s="34"/>
      <c r="O39" s="34"/>
      <c r="P39" s="34"/>
      <c r="Q39" s="34"/>
      <c r="R39" s="34"/>
      <c r="S39" s="34"/>
      <c r="T39" s="1"/>
      <c r="U39" s="13"/>
      <c r="V39" s="13"/>
      <c r="W39" s="13"/>
      <c r="X39" s="191" t="s">
        <v>406</v>
      </c>
    </row>
    <row r="40" spans="2:39" s="2" customFormat="1" ht="24.95" customHeight="1">
      <c r="B40" s="448" t="s">
        <v>196</v>
      </c>
      <c r="C40" s="448"/>
      <c r="D40" s="11"/>
      <c r="E40" s="11"/>
      <c r="F40" s="12"/>
      <c r="G40" s="12"/>
      <c r="H40" s="24"/>
      <c r="I40" s="24"/>
      <c r="J40" s="24"/>
      <c r="K40" s="24"/>
      <c r="L40" s="24"/>
      <c r="M40" s="24"/>
      <c r="N40" s="24"/>
      <c r="O40" s="171"/>
      <c r="P40" s="171"/>
      <c r="Q40" s="171"/>
      <c r="R40" s="171"/>
      <c r="S40" s="171"/>
      <c r="U40" s="98"/>
      <c r="V40" s="98"/>
      <c r="W40" s="98"/>
      <c r="X40" s="191" t="s">
        <v>327</v>
      </c>
      <c r="Y40" s="98"/>
      <c r="Z40" s="32"/>
    </row>
    <row r="41" spans="2:39" ht="24.95" customHeight="1">
      <c r="B41" s="88" t="s">
        <v>197</v>
      </c>
      <c r="C41" s="88"/>
      <c r="D41" s="85"/>
      <c r="E41" s="85"/>
      <c r="F41" s="86"/>
      <c r="G41" s="87"/>
      <c r="K41" s="108"/>
      <c r="L41" s="108"/>
      <c r="M41" s="108"/>
      <c r="N41" s="108"/>
      <c r="O41" s="108"/>
      <c r="P41" s="108"/>
      <c r="Q41" s="108"/>
      <c r="R41" s="108"/>
      <c r="S41" s="108"/>
      <c r="U41" s="87"/>
      <c r="V41" s="87"/>
      <c r="W41" s="87"/>
      <c r="X41" s="88" t="s">
        <v>180</v>
      </c>
      <c r="Y41" s="107"/>
    </row>
    <row r="42" spans="2:39" ht="24.95" customHeight="1">
      <c r="D42" s="274"/>
      <c r="E42" s="274"/>
      <c r="F42" s="274"/>
      <c r="G42" s="274"/>
      <c r="H42" s="274"/>
      <c r="I42" s="274"/>
      <c r="J42" s="274"/>
      <c r="K42" s="274"/>
      <c r="L42" s="274"/>
      <c r="M42" s="274"/>
    </row>
  </sheetData>
  <mergeCells count="20">
    <mergeCell ref="B19:C19"/>
    <mergeCell ref="B20:C20"/>
    <mergeCell ref="B39:C39"/>
    <mergeCell ref="B40:C40"/>
    <mergeCell ref="B23:X23"/>
    <mergeCell ref="B24:X24"/>
    <mergeCell ref="B26:B27"/>
    <mergeCell ref="C26:C27"/>
    <mergeCell ref="X26:X27"/>
    <mergeCell ref="D26:M26"/>
    <mergeCell ref="N26:W26"/>
    <mergeCell ref="B1:P1"/>
    <mergeCell ref="B3:X3"/>
    <mergeCell ref="B4:X4"/>
    <mergeCell ref="B6:B7"/>
    <mergeCell ref="C6:C7"/>
    <mergeCell ref="X6:X7"/>
    <mergeCell ref="N6:W6"/>
    <mergeCell ref="D6:M6"/>
    <mergeCell ref="B2:X2"/>
  </mergeCells>
  <pageMargins left="0.70866141732283472" right="0.70866141732283472" top="0.74803149606299213" bottom="0.74803149606299213" header="0.31496062992125984" footer="0.31496062992125984"/>
  <pageSetup paperSize="9" scale="35" orientation="portrait" verticalDpi="4294967293" r:id="rId1"/>
  <rowBreaks count="1" manualBreakCount="1">
    <brk id="21" min="1" max="7" man="1"/>
  </rowBreaks>
  <colBreaks count="1" manualBreakCount="1">
    <brk id="2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87B3F-DD96-491E-A82E-8626FC0C8A17}">
  <dimension ref="B1:AH37"/>
  <sheetViews>
    <sheetView showGridLines="0" rightToLeft="1" zoomScale="85" zoomScaleNormal="85" zoomScaleSheetLayoutView="100" workbookViewId="0">
      <selection activeCell="A2" sqref="A2"/>
    </sheetView>
  </sheetViews>
  <sheetFormatPr defaultColWidth="9.28515625" defaultRowHeight="12.75"/>
  <cols>
    <col min="1" max="1" width="16.5703125" style="1" customWidth="1"/>
    <col min="2" max="2" width="8.42578125" style="8" customWidth="1"/>
    <col min="3" max="3" width="20.7109375" style="1" customWidth="1"/>
    <col min="4" max="4" width="12.28515625" style="1" customWidth="1"/>
    <col min="5" max="5" width="9.7109375" style="8" customWidth="1"/>
    <col min="6" max="10" width="10.7109375" style="8" customWidth="1"/>
    <col min="11" max="11" width="9.5703125" style="8" customWidth="1"/>
    <col min="12" max="12" width="10.28515625" style="8" customWidth="1"/>
    <col min="13" max="17" width="10" style="8" customWidth="1"/>
    <col min="18" max="18" width="27" style="8" customWidth="1"/>
    <col min="19" max="19" width="11.5703125" style="1" bestFit="1" customWidth="1"/>
    <col min="20" max="28" width="10.85546875" style="1" bestFit="1" customWidth="1"/>
    <col min="29" max="29" width="9.28515625" style="1" bestFit="1" customWidth="1"/>
    <col min="30" max="34" width="10.85546875" style="1" bestFit="1" customWidth="1"/>
    <col min="35" max="16384" width="9.28515625" style="1"/>
  </cols>
  <sheetData>
    <row r="1" spans="2:18" ht="53.25" customHeight="1">
      <c r="B1" s="458"/>
      <c r="C1" s="458"/>
      <c r="D1" s="458"/>
      <c r="E1" s="458"/>
      <c r="F1" s="458"/>
      <c r="G1" s="458"/>
      <c r="H1" s="458"/>
      <c r="I1" s="458"/>
      <c r="J1" s="458"/>
      <c r="K1" s="458"/>
      <c r="L1" s="458"/>
      <c r="M1" s="458"/>
      <c r="N1" s="33"/>
      <c r="O1" s="33"/>
      <c r="P1" s="33"/>
      <c r="Q1" s="33"/>
    </row>
    <row r="2" spans="2:18" ht="72.75" customHeight="1">
      <c r="B2" s="475" t="s">
        <v>527</v>
      </c>
      <c r="C2" s="475"/>
      <c r="D2" s="475"/>
      <c r="E2" s="475"/>
      <c r="F2" s="475"/>
      <c r="G2" s="475"/>
      <c r="H2" s="475"/>
      <c r="I2" s="475"/>
      <c r="J2" s="475"/>
      <c r="K2" s="475"/>
      <c r="L2" s="475"/>
      <c r="M2" s="475"/>
      <c r="N2" s="475"/>
      <c r="O2" s="475"/>
      <c r="P2" s="475"/>
      <c r="Q2" s="475"/>
      <c r="R2" s="475"/>
    </row>
    <row r="3" spans="2:18" ht="25.15" customHeight="1">
      <c r="B3" s="459" t="s">
        <v>461</v>
      </c>
      <c r="C3" s="459"/>
      <c r="D3" s="459"/>
      <c r="E3" s="459"/>
      <c r="F3" s="459"/>
      <c r="G3" s="459"/>
      <c r="H3" s="459"/>
      <c r="I3" s="459"/>
      <c r="J3" s="459"/>
      <c r="K3" s="459"/>
      <c r="L3" s="459"/>
      <c r="M3" s="459"/>
      <c r="N3" s="459"/>
      <c r="O3" s="459"/>
      <c r="P3" s="459"/>
      <c r="Q3" s="459"/>
      <c r="R3" s="459"/>
    </row>
    <row r="4" spans="2:18" ht="25.15" customHeight="1">
      <c r="B4" s="460" t="s">
        <v>462</v>
      </c>
      <c r="C4" s="460"/>
      <c r="D4" s="460"/>
      <c r="E4" s="460"/>
      <c r="F4" s="460"/>
      <c r="G4" s="460"/>
      <c r="H4" s="460"/>
      <c r="I4" s="460"/>
      <c r="J4" s="460"/>
      <c r="K4" s="460"/>
      <c r="L4" s="460"/>
      <c r="M4" s="460"/>
      <c r="N4" s="460"/>
      <c r="O4" s="460"/>
      <c r="P4" s="460"/>
      <c r="Q4" s="460"/>
      <c r="R4" s="460"/>
    </row>
    <row r="5" spans="2:18" ht="25.15" customHeight="1">
      <c r="B5" s="272"/>
      <c r="C5" s="272"/>
      <c r="D5" s="272"/>
      <c r="E5" s="272"/>
      <c r="F5" s="272"/>
      <c r="G5" s="272"/>
      <c r="H5" s="272"/>
      <c r="I5" s="272"/>
      <c r="J5" s="272"/>
      <c r="K5" s="272"/>
      <c r="L5" s="272"/>
      <c r="M5" s="272"/>
      <c r="N5" s="272"/>
      <c r="O5" s="272"/>
      <c r="P5" s="272"/>
      <c r="Q5" s="272"/>
      <c r="R5" s="149" t="s">
        <v>207</v>
      </c>
    </row>
    <row r="6" spans="2:18" ht="25.15" customHeight="1">
      <c r="B6" s="461" t="s">
        <v>23</v>
      </c>
      <c r="C6" s="462" t="s">
        <v>24</v>
      </c>
      <c r="D6" s="461" t="s">
        <v>25</v>
      </c>
      <c r="E6" s="461"/>
      <c r="F6" s="461"/>
      <c r="G6" s="461"/>
      <c r="H6" s="461"/>
      <c r="I6" s="461"/>
      <c r="J6" s="461"/>
      <c r="K6" s="461" t="s">
        <v>26</v>
      </c>
      <c r="L6" s="461"/>
      <c r="M6" s="461"/>
      <c r="N6" s="461"/>
      <c r="O6" s="461"/>
      <c r="P6" s="461"/>
      <c r="Q6" s="461"/>
      <c r="R6" s="461" t="s">
        <v>27</v>
      </c>
    </row>
    <row r="7" spans="2:18" ht="25.15" customHeight="1">
      <c r="B7" s="461"/>
      <c r="C7" s="462"/>
      <c r="D7" s="55">
        <v>2010</v>
      </c>
      <c r="E7" s="55">
        <v>2011</v>
      </c>
      <c r="F7" s="55">
        <v>2012</v>
      </c>
      <c r="G7" s="55">
        <v>2013</v>
      </c>
      <c r="H7" s="55">
        <v>2014</v>
      </c>
      <c r="I7" s="55">
        <v>2015</v>
      </c>
      <c r="J7" s="55">
        <v>2016</v>
      </c>
      <c r="K7" s="121">
        <v>2010</v>
      </c>
      <c r="L7" s="121">
        <v>2011</v>
      </c>
      <c r="M7" s="121">
        <v>2012</v>
      </c>
      <c r="N7" s="121">
        <v>2013</v>
      </c>
      <c r="O7" s="121">
        <v>2014</v>
      </c>
      <c r="P7" s="121">
        <v>2015</v>
      </c>
      <c r="Q7" s="121">
        <v>2016</v>
      </c>
      <c r="R7" s="461"/>
    </row>
    <row r="8" spans="2:18" ht="25.15" customHeight="1">
      <c r="B8" s="61" t="s">
        <v>28</v>
      </c>
      <c r="C8" s="62" t="s">
        <v>179</v>
      </c>
      <c r="D8" s="59">
        <f>'17-24'!D25</f>
        <v>1880798.0029598232</v>
      </c>
      <c r="E8" s="59">
        <f>'17-24'!E25</f>
        <v>2268891.2704561637</v>
      </c>
      <c r="F8" s="59">
        <f>'17-24'!F25</f>
        <v>2381595.1319285603</v>
      </c>
      <c r="G8" s="59">
        <f>'17-24'!G25</f>
        <v>2435403.0124579356</v>
      </c>
      <c r="H8" s="59">
        <f>'17-24'!H25</f>
        <v>2540282.3166345246</v>
      </c>
      <c r="I8" s="59">
        <f>'17-24'!I25</f>
        <v>2397971.6060947049</v>
      </c>
      <c r="J8" s="59">
        <f>'17-24'!J25</f>
        <v>2413403.84353624</v>
      </c>
      <c r="K8" s="59" t="s">
        <v>119</v>
      </c>
      <c r="L8" s="59" t="s">
        <v>119</v>
      </c>
      <c r="M8" s="59" t="s">
        <v>119</v>
      </c>
      <c r="N8" s="59" t="s">
        <v>119</v>
      </c>
      <c r="O8" s="59" t="s">
        <v>119</v>
      </c>
      <c r="P8" s="59" t="s">
        <v>119</v>
      </c>
      <c r="Q8" s="59" t="s">
        <v>119</v>
      </c>
      <c r="R8" s="134" t="s">
        <v>30</v>
      </c>
    </row>
    <row r="9" spans="2:18" ht="25.15" customHeight="1">
      <c r="B9" s="61" t="s">
        <v>31</v>
      </c>
      <c r="C9" s="135" t="s">
        <v>32</v>
      </c>
      <c r="D9" s="139" t="s">
        <v>119</v>
      </c>
      <c r="E9" s="139" t="s">
        <v>119</v>
      </c>
      <c r="F9" s="139" t="s">
        <v>119</v>
      </c>
      <c r="G9" s="139" t="s">
        <v>119</v>
      </c>
      <c r="H9" s="139" t="s">
        <v>119</v>
      </c>
      <c r="I9" s="139" t="s">
        <v>119</v>
      </c>
      <c r="J9" s="139" t="s">
        <v>119</v>
      </c>
      <c r="K9" s="319">
        <f>'17-24'!D53</f>
        <v>750634.87425430829</v>
      </c>
      <c r="L9" s="319">
        <f>'17-24'!E53</f>
        <v>914174.44813887752</v>
      </c>
      <c r="M9" s="319">
        <f>'17-24'!F53</f>
        <v>939059.5866327621</v>
      </c>
      <c r="N9" s="319">
        <f>'17-24'!G53</f>
        <v>931028.41286589275</v>
      </c>
      <c r="O9" s="319">
        <f>'17-24'!H53</f>
        <v>979705.71877307154</v>
      </c>
      <c r="P9" s="319">
        <f>'17-24'!I53</f>
        <v>995174.47489633935</v>
      </c>
      <c r="Q9" s="319">
        <f>'17-24'!J53</f>
        <v>1011548.1869708094</v>
      </c>
      <c r="R9" s="134" t="s">
        <v>122</v>
      </c>
    </row>
    <row r="10" spans="2:18" ht="25.15" customHeight="1">
      <c r="B10" s="136" t="s">
        <v>33</v>
      </c>
      <c r="C10" s="135" t="s">
        <v>198</v>
      </c>
      <c r="D10" s="139" t="s">
        <v>119</v>
      </c>
      <c r="E10" s="140" t="s">
        <v>119</v>
      </c>
      <c r="F10" s="140" t="s">
        <v>119</v>
      </c>
      <c r="G10" s="140" t="s">
        <v>119</v>
      </c>
      <c r="H10" s="140" t="s">
        <v>119</v>
      </c>
      <c r="I10" s="140" t="s">
        <v>119</v>
      </c>
      <c r="J10" s="140" t="s">
        <v>119</v>
      </c>
      <c r="K10" s="319">
        <f>'9-12'!C9</f>
        <v>77666.585486234326</v>
      </c>
      <c r="L10" s="319">
        <f>'9-12'!D9</f>
        <v>99362.656633019025</v>
      </c>
      <c r="M10" s="319">
        <f>'9-12'!E9</f>
        <v>103111.58881511932</v>
      </c>
      <c r="N10" s="319">
        <f>'9-12'!F9</f>
        <v>110882.06864197701</v>
      </c>
      <c r="O10" s="319">
        <f>'9-12'!G9</f>
        <v>111974.16124851066</v>
      </c>
      <c r="P10" s="319">
        <f>'9-12'!H9</f>
        <v>117280.00635463977</v>
      </c>
      <c r="Q10" s="319">
        <f>'9-12'!I9</f>
        <v>116812.32151918701</v>
      </c>
      <c r="R10" s="134" t="s">
        <v>200</v>
      </c>
    </row>
    <row r="11" spans="2:18" ht="25.15" customHeight="1">
      <c r="B11" s="136" t="s">
        <v>33</v>
      </c>
      <c r="C11" s="135" t="s">
        <v>187</v>
      </c>
      <c r="D11" s="139" t="s">
        <v>119</v>
      </c>
      <c r="E11" s="140" t="s">
        <v>119</v>
      </c>
      <c r="F11" s="140" t="s">
        <v>119</v>
      </c>
      <c r="G11" s="140" t="s">
        <v>119</v>
      </c>
      <c r="H11" s="140" t="s">
        <v>119</v>
      </c>
      <c r="I11" s="140" t="s">
        <v>119</v>
      </c>
      <c r="J11" s="140" t="s">
        <v>119</v>
      </c>
      <c r="K11" s="319">
        <f>'9-12'!C8</f>
        <v>595857.21109687106</v>
      </c>
      <c r="L11" s="319">
        <f>'9-12'!D8</f>
        <v>623698.05323286238</v>
      </c>
      <c r="M11" s="319">
        <f>'9-12'!E8</f>
        <v>638666.80651048059</v>
      </c>
      <c r="N11" s="319">
        <f>'9-12'!F8</f>
        <v>665075.57406755304</v>
      </c>
      <c r="O11" s="319">
        <f>'9-12'!G8</f>
        <v>745995.78830819367</v>
      </c>
      <c r="P11" s="319">
        <f>'9-12'!H8</f>
        <v>765595.9703123651</v>
      </c>
      <c r="Q11" s="319">
        <f>'9-12'!I8</f>
        <v>771346.63128091791</v>
      </c>
      <c r="R11" s="134" t="s">
        <v>199</v>
      </c>
    </row>
    <row r="12" spans="2:18" ht="25.15" customHeight="1">
      <c r="B12" s="61" t="s">
        <v>331</v>
      </c>
      <c r="C12" s="135" t="s">
        <v>112</v>
      </c>
      <c r="D12" s="139" t="s">
        <v>119</v>
      </c>
      <c r="E12" s="139" t="s">
        <v>119</v>
      </c>
      <c r="F12" s="139" t="s">
        <v>119</v>
      </c>
      <c r="G12" s="139" t="s">
        <v>119</v>
      </c>
      <c r="H12" s="139" t="s">
        <v>119</v>
      </c>
      <c r="I12" s="139" t="s">
        <v>119</v>
      </c>
      <c r="J12" s="139" t="s">
        <v>119</v>
      </c>
      <c r="K12" s="92">
        <f>'17-24'!D109</f>
        <v>353640.63052994199</v>
      </c>
      <c r="L12" s="92">
        <f>'17-24'!E109</f>
        <v>391454.86315559072</v>
      </c>
      <c r="M12" s="92">
        <f>'17-24'!F109</f>
        <v>343471.92946646234</v>
      </c>
      <c r="N12" s="92">
        <f>'17-24'!G109</f>
        <v>364294.9968541931</v>
      </c>
      <c r="O12" s="92">
        <f>'17-24'!H109</f>
        <v>396187.87947225734</v>
      </c>
      <c r="P12" s="92">
        <f>'17-24'!I109</f>
        <v>326220.31387097132</v>
      </c>
      <c r="Q12" s="92">
        <f>'17-24'!J109</f>
        <v>329297.50624964415</v>
      </c>
      <c r="R12" s="134" t="s">
        <v>92</v>
      </c>
    </row>
    <row r="13" spans="2:18" ht="25.15" customHeight="1">
      <c r="B13" s="136" t="s">
        <v>34</v>
      </c>
      <c r="C13" s="135" t="s">
        <v>111</v>
      </c>
      <c r="D13" s="139" t="s">
        <v>119</v>
      </c>
      <c r="E13" s="139" t="s">
        <v>119</v>
      </c>
      <c r="F13" s="139" t="s">
        <v>119</v>
      </c>
      <c r="G13" s="139" t="s">
        <v>119</v>
      </c>
      <c r="H13" s="139" t="s">
        <v>119</v>
      </c>
      <c r="I13" s="139" t="s">
        <v>119</v>
      </c>
      <c r="J13" s="139" t="s">
        <v>119</v>
      </c>
      <c r="K13" s="92">
        <f>'9-12'!C11</f>
        <v>875260</v>
      </c>
      <c r="L13" s="92">
        <f>'9-12'!D11</f>
        <v>1160025</v>
      </c>
      <c r="M13" s="92">
        <f>'9-12'!E11</f>
        <v>1379075</v>
      </c>
      <c r="N13" s="92">
        <f>'9-12'!F11</f>
        <v>1440518</v>
      </c>
      <c r="O13" s="92">
        <f>'9-12'!G11</f>
        <v>1479019</v>
      </c>
      <c r="P13" s="92">
        <f>'9-12'!H11</f>
        <v>1316700</v>
      </c>
      <c r="Q13" s="92">
        <f>'9-12'!I11</f>
        <v>1324400</v>
      </c>
      <c r="R13" s="134" t="s">
        <v>35</v>
      </c>
    </row>
    <row r="14" spans="2:18" ht="25.15" customHeight="1">
      <c r="B14" s="61" t="s">
        <v>36</v>
      </c>
      <c r="C14" s="137" t="s">
        <v>110</v>
      </c>
      <c r="D14" s="140" t="s">
        <v>119</v>
      </c>
      <c r="E14" s="140" t="s">
        <v>119</v>
      </c>
      <c r="F14" s="140" t="s">
        <v>119</v>
      </c>
      <c r="G14" s="140" t="s">
        <v>119</v>
      </c>
      <c r="H14" s="140" t="s">
        <v>119</v>
      </c>
      <c r="I14" s="140" t="s">
        <v>119</v>
      </c>
      <c r="J14" s="140" t="s">
        <v>119</v>
      </c>
      <c r="K14" s="93">
        <f>'9-12'!C12</f>
        <v>832160</v>
      </c>
      <c r="L14" s="93">
        <f>'9-12'!D12</f>
        <v>1113025</v>
      </c>
      <c r="M14" s="93">
        <f>'9-12'!E12</f>
        <v>1323735</v>
      </c>
      <c r="N14" s="93">
        <f>'9-12'!F12</f>
        <v>1362518</v>
      </c>
      <c r="O14" s="93">
        <f>'9-12'!G12</f>
        <v>1391519</v>
      </c>
      <c r="P14" s="93">
        <f>'9-12'!H12</f>
        <v>1093500</v>
      </c>
      <c r="Q14" s="93">
        <f>'9-12'!I12</f>
        <v>1083500</v>
      </c>
      <c r="R14" s="138" t="s">
        <v>124</v>
      </c>
    </row>
    <row r="15" spans="2:18" ht="25.15" customHeight="1">
      <c r="B15" s="61" t="s">
        <v>37</v>
      </c>
      <c r="C15" s="64" t="s">
        <v>109</v>
      </c>
      <c r="D15" s="140" t="s">
        <v>119</v>
      </c>
      <c r="E15" s="140" t="s">
        <v>119</v>
      </c>
      <c r="F15" s="140" t="s">
        <v>119</v>
      </c>
      <c r="G15" s="140" t="s">
        <v>119</v>
      </c>
      <c r="H15" s="140" t="s">
        <v>119</v>
      </c>
      <c r="I15" s="140" t="s">
        <v>119</v>
      </c>
      <c r="J15" s="140" t="s">
        <v>119</v>
      </c>
      <c r="K15" s="93">
        <f>'9-12'!C13</f>
        <v>43100</v>
      </c>
      <c r="L15" s="93">
        <f>'9-12'!D13</f>
        <v>47000</v>
      </c>
      <c r="M15" s="93">
        <f>'9-12'!E13</f>
        <v>55340</v>
      </c>
      <c r="N15" s="93">
        <f>'9-12'!F13</f>
        <v>78000</v>
      </c>
      <c r="O15" s="93">
        <f>'9-12'!G13</f>
        <v>87500</v>
      </c>
      <c r="P15" s="93">
        <f>'9-12'!H13</f>
        <v>223200</v>
      </c>
      <c r="Q15" s="93">
        <f>'9-12'!I13</f>
        <v>240900</v>
      </c>
      <c r="R15" s="138" t="s">
        <v>105</v>
      </c>
    </row>
    <row r="16" spans="2:18" ht="25.15" customHeight="1">
      <c r="B16" s="136" t="s">
        <v>38</v>
      </c>
      <c r="C16" s="135" t="s">
        <v>107</v>
      </c>
      <c r="D16" s="165">
        <f>'9-12'!C14</f>
        <v>772262.70254127739</v>
      </c>
      <c r="E16" s="165">
        <f>'9-12'!D14</f>
        <v>919825</v>
      </c>
      <c r="F16" s="165">
        <f>'9-12'!E14</f>
        <v>1021791</v>
      </c>
      <c r="G16" s="165">
        <f>'9-12'!F14</f>
        <v>1076395</v>
      </c>
      <c r="H16" s="165">
        <f>'9-12'!G14</f>
        <v>1172600</v>
      </c>
      <c r="I16" s="165">
        <f>'9-12'!H14</f>
        <v>1123000</v>
      </c>
      <c r="J16" s="165">
        <f>'9-12'!I14</f>
        <v>1140000</v>
      </c>
      <c r="K16" s="92" t="s">
        <v>119</v>
      </c>
      <c r="L16" s="92" t="s">
        <v>119</v>
      </c>
      <c r="M16" s="92" t="s">
        <v>119</v>
      </c>
      <c r="N16" s="92" t="s">
        <v>119</v>
      </c>
      <c r="O16" s="92" t="s">
        <v>119</v>
      </c>
      <c r="P16" s="92" t="s">
        <v>119</v>
      </c>
      <c r="Q16" s="92" t="s">
        <v>119</v>
      </c>
      <c r="R16" s="134" t="s">
        <v>125</v>
      </c>
    </row>
    <row r="17" spans="2:34" ht="25.15" customHeight="1">
      <c r="B17" s="61" t="s">
        <v>39</v>
      </c>
      <c r="C17" s="137" t="s">
        <v>113</v>
      </c>
      <c r="D17" s="165">
        <f>'9-12'!C15</f>
        <v>686279.66949030827</v>
      </c>
      <c r="E17" s="165">
        <f>'9-12'!D15</f>
        <v>844425</v>
      </c>
      <c r="F17" s="165">
        <f>'9-12'!E15</f>
        <v>942091</v>
      </c>
      <c r="G17" s="165">
        <f>'9-12'!F15</f>
        <v>993695</v>
      </c>
      <c r="H17" s="165">
        <f>'9-12'!G15</f>
        <v>1013700</v>
      </c>
      <c r="I17" s="165">
        <f>'9-12'!H15</f>
        <v>967400</v>
      </c>
      <c r="J17" s="165">
        <f>'9-12'!I15</f>
        <v>979000</v>
      </c>
      <c r="K17" s="93" t="s">
        <v>119</v>
      </c>
      <c r="L17" s="93" t="s">
        <v>119</v>
      </c>
      <c r="M17" s="93" t="s">
        <v>119</v>
      </c>
      <c r="N17" s="93" t="s">
        <v>119</v>
      </c>
      <c r="O17" s="93" t="s">
        <v>119</v>
      </c>
      <c r="P17" s="93" t="s">
        <v>119</v>
      </c>
      <c r="Q17" s="93" t="s">
        <v>119</v>
      </c>
      <c r="R17" s="138" t="s">
        <v>126</v>
      </c>
    </row>
    <row r="18" spans="2:34" ht="25.15" customHeight="1" thickBot="1">
      <c r="B18" s="22" t="s">
        <v>40</v>
      </c>
      <c r="C18" s="57" t="s">
        <v>108</v>
      </c>
      <c r="D18" s="320">
        <f>'9-12'!C16</f>
        <v>85983.03305096917</v>
      </c>
      <c r="E18" s="320">
        <f>'9-12'!D16</f>
        <v>75400</v>
      </c>
      <c r="F18" s="320">
        <f>'9-12'!E16</f>
        <v>79700</v>
      </c>
      <c r="G18" s="320">
        <f>'9-12'!F16</f>
        <v>82700</v>
      </c>
      <c r="H18" s="320">
        <f>'9-12'!G16</f>
        <v>158900</v>
      </c>
      <c r="I18" s="320">
        <f>'9-12'!H16</f>
        <v>155600</v>
      </c>
      <c r="J18" s="320">
        <f>'9-12'!I16</f>
        <v>161000</v>
      </c>
      <c r="K18" s="106" t="s">
        <v>119</v>
      </c>
      <c r="L18" s="106" t="s">
        <v>119</v>
      </c>
      <c r="M18" s="106" t="s">
        <v>119</v>
      </c>
      <c r="N18" s="106" t="s">
        <v>119</v>
      </c>
      <c r="O18" s="106" t="s">
        <v>119</v>
      </c>
      <c r="P18" s="106" t="s">
        <v>119</v>
      </c>
      <c r="Q18" s="106" t="s">
        <v>119</v>
      </c>
      <c r="R18" s="58" t="s">
        <v>106</v>
      </c>
    </row>
    <row r="19" spans="2:34" ht="18" customHeight="1">
      <c r="B19" s="88" t="s">
        <v>197</v>
      </c>
      <c r="C19" s="88"/>
      <c r="D19" s="85"/>
      <c r="E19" s="85"/>
      <c r="F19" s="86"/>
      <c r="G19" s="87"/>
      <c r="K19" s="108"/>
      <c r="L19" s="108"/>
      <c r="M19" s="108"/>
      <c r="N19" s="108"/>
      <c r="O19" s="108"/>
      <c r="P19" s="108"/>
      <c r="Q19" s="108"/>
      <c r="R19" s="88" t="s">
        <v>180</v>
      </c>
    </row>
    <row r="20" spans="2:34" ht="24.95" customHeight="1">
      <c r="B20" s="7"/>
      <c r="C20" s="19"/>
      <c r="D20" s="274"/>
      <c r="E20" s="274"/>
      <c r="F20" s="274"/>
      <c r="G20" s="274"/>
      <c r="H20" s="274"/>
      <c r="I20" s="274"/>
      <c r="J20" s="274"/>
      <c r="K20" s="7"/>
      <c r="L20" s="7"/>
      <c r="M20" s="7"/>
      <c r="N20" s="7"/>
      <c r="O20" s="7"/>
      <c r="P20" s="7"/>
      <c r="Q20" s="7"/>
    </row>
    <row r="21" spans="2:34" ht="25.15" customHeight="1">
      <c r="B21" s="459" t="s">
        <v>463</v>
      </c>
      <c r="C21" s="459"/>
      <c r="D21" s="459"/>
      <c r="E21" s="459"/>
      <c r="F21" s="459"/>
      <c r="G21" s="459"/>
      <c r="H21" s="459"/>
      <c r="I21" s="459"/>
      <c r="J21" s="459"/>
      <c r="K21" s="459"/>
      <c r="L21" s="459"/>
      <c r="M21" s="459"/>
      <c r="N21" s="459"/>
      <c r="O21" s="459"/>
      <c r="P21" s="459"/>
      <c r="Q21" s="459"/>
      <c r="R21" s="459"/>
    </row>
    <row r="22" spans="2:34" ht="25.15" customHeight="1">
      <c r="B22" s="460" t="s">
        <v>464</v>
      </c>
      <c r="C22" s="460"/>
      <c r="D22" s="460"/>
      <c r="E22" s="460"/>
      <c r="F22" s="460"/>
      <c r="G22" s="460"/>
      <c r="H22" s="460"/>
      <c r="I22" s="460"/>
      <c r="J22" s="460"/>
      <c r="K22" s="460"/>
      <c r="L22" s="460"/>
      <c r="M22" s="460"/>
      <c r="N22" s="460"/>
      <c r="O22" s="460"/>
      <c r="P22" s="460"/>
      <c r="Q22" s="460"/>
      <c r="R22" s="460"/>
    </row>
    <row r="23" spans="2:34" ht="25.15" customHeight="1">
      <c r="B23" s="272"/>
      <c r="C23" s="272"/>
      <c r="D23" s="272"/>
      <c r="E23" s="272"/>
      <c r="F23" s="272"/>
      <c r="G23" s="272"/>
      <c r="H23" s="272"/>
      <c r="I23" s="272"/>
      <c r="J23" s="272"/>
      <c r="K23" s="272"/>
      <c r="L23" s="272"/>
      <c r="M23" s="272"/>
      <c r="N23" s="272"/>
      <c r="O23" s="272"/>
      <c r="P23" s="272"/>
      <c r="Q23" s="272"/>
      <c r="R23" s="203" t="s">
        <v>209</v>
      </c>
    </row>
    <row r="24" spans="2:34" ht="25.15" customHeight="1">
      <c r="B24" s="461" t="s">
        <v>23</v>
      </c>
      <c r="C24" s="462" t="s">
        <v>24</v>
      </c>
      <c r="D24" s="461" t="s">
        <v>25</v>
      </c>
      <c r="E24" s="461"/>
      <c r="F24" s="461"/>
      <c r="G24" s="461"/>
      <c r="H24" s="461"/>
      <c r="I24" s="461"/>
      <c r="J24" s="461"/>
      <c r="K24" s="461" t="s">
        <v>26</v>
      </c>
      <c r="L24" s="461"/>
      <c r="M24" s="461"/>
      <c r="N24" s="461"/>
      <c r="O24" s="461"/>
      <c r="P24" s="461"/>
      <c r="Q24" s="461"/>
      <c r="R24" s="461" t="s">
        <v>27</v>
      </c>
    </row>
    <row r="25" spans="2:34" ht="25.15" customHeight="1">
      <c r="B25" s="461"/>
      <c r="C25" s="462"/>
      <c r="D25" s="121">
        <v>2010</v>
      </c>
      <c r="E25" s="121">
        <v>2011</v>
      </c>
      <c r="F25" s="121">
        <v>2012</v>
      </c>
      <c r="G25" s="121">
        <v>2013</v>
      </c>
      <c r="H25" s="121">
        <v>2014</v>
      </c>
      <c r="I25" s="121">
        <v>2015</v>
      </c>
      <c r="J25" s="121">
        <v>2016</v>
      </c>
      <c r="K25" s="121">
        <v>2010</v>
      </c>
      <c r="L25" s="121">
        <v>2011</v>
      </c>
      <c r="M25" s="121">
        <v>2012</v>
      </c>
      <c r="N25" s="121">
        <v>2013</v>
      </c>
      <c r="O25" s="121">
        <v>2014</v>
      </c>
      <c r="P25" s="121">
        <v>2015</v>
      </c>
      <c r="Q25" s="121">
        <v>2016</v>
      </c>
      <c r="R25" s="461"/>
    </row>
    <row r="26" spans="2:34" ht="25.15" customHeight="1">
      <c r="B26" s="61" t="s">
        <v>28</v>
      </c>
      <c r="C26" s="62" t="s">
        <v>29</v>
      </c>
      <c r="D26" s="59">
        <f>D8/3.6725</f>
        <v>512130.15737503697</v>
      </c>
      <c r="E26" s="59">
        <f t="shared" ref="E26:J26" si="0">E8/3.6725</f>
        <v>617805.65567220247</v>
      </c>
      <c r="F26" s="59">
        <f t="shared" si="0"/>
        <v>648494.24967421661</v>
      </c>
      <c r="G26" s="59">
        <f t="shared" si="0"/>
        <v>663145.81687077892</v>
      </c>
      <c r="H26" s="59">
        <f t="shared" si="0"/>
        <v>691703.83026127284</v>
      </c>
      <c r="I26" s="59">
        <f t="shared" si="0"/>
        <v>652953.46660168958</v>
      </c>
      <c r="J26" s="59">
        <f t="shared" si="0"/>
        <v>657155.57346119545</v>
      </c>
      <c r="K26" s="59" t="s">
        <v>119</v>
      </c>
      <c r="L26" s="59" t="s">
        <v>119</v>
      </c>
      <c r="M26" s="59" t="s">
        <v>119</v>
      </c>
      <c r="N26" s="59" t="s">
        <v>119</v>
      </c>
      <c r="O26" s="59" t="s">
        <v>119</v>
      </c>
      <c r="P26" s="59" t="s">
        <v>119</v>
      </c>
      <c r="Q26" s="59" t="s">
        <v>119</v>
      </c>
      <c r="R26" s="134" t="s">
        <v>30</v>
      </c>
      <c r="S26" s="170"/>
      <c r="T26" s="170"/>
      <c r="U26" s="170"/>
      <c r="V26" s="170"/>
      <c r="W26" s="170"/>
      <c r="X26" s="170"/>
      <c r="Y26" s="170"/>
      <c r="Z26" s="170"/>
      <c r="AA26" s="170"/>
      <c r="AB26" s="170"/>
      <c r="AC26" s="170"/>
      <c r="AD26" s="170"/>
      <c r="AE26" s="170"/>
      <c r="AF26" s="170"/>
      <c r="AG26" s="170"/>
      <c r="AH26" s="170"/>
    </row>
    <row r="27" spans="2:34" ht="25.15" customHeight="1">
      <c r="B27" s="61" t="s">
        <v>31</v>
      </c>
      <c r="C27" s="135" t="s">
        <v>32</v>
      </c>
      <c r="D27" s="59" t="s">
        <v>119</v>
      </c>
      <c r="E27" s="59" t="s">
        <v>119</v>
      </c>
      <c r="F27" s="59" t="s">
        <v>119</v>
      </c>
      <c r="G27" s="59" t="s">
        <v>119</v>
      </c>
      <c r="H27" s="59" t="s">
        <v>119</v>
      </c>
      <c r="I27" s="59" t="s">
        <v>119</v>
      </c>
      <c r="J27" s="59" t="s">
        <v>119</v>
      </c>
      <c r="K27" s="59">
        <f t="shared" ref="K27:Q27" si="1">K9/3.6725</f>
        <v>204393.43070233037</v>
      </c>
      <c r="L27" s="59">
        <f t="shared" si="1"/>
        <v>248924.28812494964</v>
      </c>
      <c r="M27" s="59">
        <f t="shared" si="1"/>
        <v>255700.36395718507</v>
      </c>
      <c r="N27" s="59">
        <f t="shared" si="1"/>
        <v>253513.52290425944</v>
      </c>
      <c r="O27" s="59">
        <f t="shared" si="1"/>
        <v>266768.06501649326</v>
      </c>
      <c r="P27" s="59">
        <f t="shared" si="1"/>
        <v>270980.11569675681</v>
      </c>
      <c r="Q27" s="59">
        <f t="shared" si="1"/>
        <v>275438.58052302501</v>
      </c>
      <c r="R27" s="134" t="s">
        <v>122</v>
      </c>
      <c r="S27" s="170"/>
      <c r="T27" s="170"/>
      <c r="U27" s="170"/>
      <c r="V27" s="170"/>
      <c r="W27" s="170"/>
      <c r="X27" s="170"/>
      <c r="Y27" s="170"/>
      <c r="Z27" s="170"/>
      <c r="AA27" s="170"/>
      <c r="AB27" s="170"/>
      <c r="AC27" s="170"/>
      <c r="AD27" s="170"/>
      <c r="AE27" s="170"/>
      <c r="AF27" s="170"/>
      <c r="AG27" s="170"/>
      <c r="AH27" s="170"/>
    </row>
    <row r="28" spans="2:34" ht="25.15" customHeight="1">
      <c r="B28" s="136" t="s">
        <v>33</v>
      </c>
      <c r="C28" s="135" t="s">
        <v>198</v>
      </c>
      <c r="D28" s="59" t="s">
        <v>119</v>
      </c>
      <c r="E28" s="59" t="s">
        <v>119</v>
      </c>
      <c r="F28" s="59" t="s">
        <v>119</v>
      </c>
      <c r="G28" s="59" t="s">
        <v>119</v>
      </c>
      <c r="H28" s="59" t="s">
        <v>119</v>
      </c>
      <c r="I28" s="59" t="s">
        <v>119</v>
      </c>
      <c r="J28" s="59" t="s">
        <v>119</v>
      </c>
      <c r="K28" s="59">
        <f t="shared" ref="K28:Q28" si="2">K10/3.6725</f>
        <v>21148.1512556118</v>
      </c>
      <c r="L28" s="59">
        <f t="shared" si="2"/>
        <v>27055.862936152222</v>
      </c>
      <c r="M28" s="59">
        <f t="shared" si="2"/>
        <v>28076.674966676466</v>
      </c>
      <c r="N28" s="59">
        <f t="shared" si="2"/>
        <v>30192.530603669711</v>
      </c>
      <c r="O28" s="59">
        <f t="shared" si="2"/>
        <v>30489.900952623735</v>
      </c>
      <c r="P28" s="59">
        <f t="shared" si="2"/>
        <v>31934.651151705861</v>
      </c>
      <c r="Q28" s="59">
        <f t="shared" si="2"/>
        <v>31807.303340826962</v>
      </c>
      <c r="R28" s="134" t="s">
        <v>200</v>
      </c>
      <c r="S28" s="170"/>
      <c r="T28" s="170"/>
      <c r="U28" s="170"/>
      <c r="V28" s="170"/>
      <c r="W28" s="170"/>
      <c r="X28" s="170"/>
      <c r="Y28" s="170"/>
      <c r="Z28" s="170"/>
      <c r="AA28" s="170"/>
      <c r="AB28" s="170"/>
      <c r="AC28" s="170"/>
      <c r="AD28" s="170"/>
      <c r="AE28" s="170"/>
      <c r="AF28" s="170"/>
      <c r="AG28" s="170"/>
      <c r="AH28" s="170"/>
    </row>
    <row r="29" spans="2:34" ht="25.15" customHeight="1">
      <c r="B29" s="136" t="s">
        <v>33</v>
      </c>
      <c r="C29" s="135" t="s">
        <v>187</v>
      </c>
      <c r="D29" s="59" t="s">
        <v>119</v>
      </c>
      <c r="E29" s="59" t="s">
        <v>119</v>
      </c>
      <c r="F29" s="59" t="s">
        <v>119</v>
      </c>
      <c r="G29" s="59" t="s">
        <v>119</v>
      </c>
      <c r="H29" s="59" t="s">
        <v>119</v>
      </c>
      <c r="I29" s="59" t="s">
        <v>119</v>
      </c>
      <c r="J29" s="59" t="s">
        <v>119</v>
      </c>
      <c r="K29" s="59">
        <f t="shared" ref="K29:Q30" si="3">K11/3.6725</f>
        <v>162248.38967920246</v>
      </c>
      <c r="L29" s="59">
        <f t="shared" si="3"/>
        <v>169829.28610833557</v>
      </c>
      <c r="M29" s="59">
        <f t="shared" si="3"/>
        <v>173905.18897494365</v>
      </c>
      <c r="N29" s="59">
        <f t="shared" si="3"/>
        <v>181096.13997755019</v>
      </c>
      <c r="O29" s="59">
        <f t="shared" si="3"/>
        <v>203130.23507370829</v>
      </c>
      <c r="P29" s="59">
        <f t="shared" si="3"/>
        <v>208467.24855340098</v>
      </c>
      <c r="Q29" s="59">
        <f t="shared" si="3"/>
        <v>210033.11947744532</v>
      </c>
      <c r="R29" s="134" t="s">
        <v>199</v>
      </c>
      <c r="S29" s="170"/>
      <c r="T29" s="170"/>
      <c r="U29" s="170"/>
      <c r="V29" s="170"/>
      <c r="W29" s="170"/>
      <c r="X29" s="170"/>
      <c r="Y29" s="170"/>
      <c r="Z29" s="170"/>
      <c r="AA29" s="170"/>
      <c r="AB29" s="170"/>
      <c r="AC29" s="170"/>
      <c r="AD29" s="170"/>
      <c r="AE29" s="170"/>
      <c r="AF29" s="170"/>
      <c r="AG29" s="170"/>
      <c r="AH29" s="170"/>
    </row>
    <row r="30" spans="2:34" ht="25.15" customHeight="1">
      <c r="B30" s="61" t="s">
        <v>331</v>
      </c>
      <c r="C30" s="135" t="s">
        <v>112</v>
      </c>
      <c r="D30" s="59" t="s">
        <v>119</v>
      </c>
      <c r="E30" s="59" t="s">
        <v>119</v>
      </c>
      <c r="F30" s="59" t="s">
        <v>119</v>
      </c>
      <c r="G30" s="59" t="s">
        <v>119</v>
      </c>
      <c r="H30" s="59" t="s">
        <v>119</v>
      </c>
      <c r="I30" s="59" t="s">
        <v>119</v>
      </c>
      <c r="J30" s="59" t="s">
        <v>119</v>
      </c>
      <c r="K30" s="59">
        <f t="shared" si="3"/>
        <v>96294.249293381072</v>
      </c>
      <c r="L30" s="59">
        <f t="shared" si="3"/>
        <v>106590.84088647808</v>
      </c>
      <c r="M30" s="59">
        <f t="shared" si="3"/>
        <v>93525.372216871983</v>
      </c>
      <c r="N30" s="59">
        <f t="shared" si="3"/>
        <v>99195.370144096145</v>
      </c>
      <c r="O30" s="59">
        <f t="shared" si="3"/>
        <v>107879.6131987086</v>
      </c>
      <c r="P30" s="59">
        <f t="shared" si="3"/>
        <v>88827.859461122222</v>
      </c>
      <c r="Q30" s="59">
        <f t="shared" si="3"/>
        <v>89665.760721482409</v>
      </c>
      <c r="R30" s="134" t="s">
        <v>123</v>
      </c>
      <c r="S30" s="170"/>
      <c r="T30" s="170"/>
      <c r="U30" s="170"/>
      <c r="V30" s="170"/>
      <c r="W30" s="170"/>
      <c r="X30" s="170"/>
      <c r="Y30" s="170"/>
      <c r="Z30" s="170"/>
      <c r="AA30" s="170"/>
      <c r="AB30" s="170"/>
      <c r="AC30" s="170"/>
      <c r="AD30" s="170"/>
      <c r="AE30" s="170"/>
      <c r="AF30" s="170"/>
      <c r="AG30" s="170"/>
      <c r="AH30" s="170"/>
    </row>
    <row r="31" spans="2:34" ht="25.15" customHeight="1">
      <c r="B31" s="136" t="s">
        <v>34</v>
      </c>
      <c r="C31" s="135" t="s">
        <v>111</v>
      </c>
      <c r="D31" s="59" t="s">
        <v>119</v>
      </c>
      <c r="E31" s="59" t="s">
        <v>119</v>
      </c>
      <c r="F31" s="59" t="s">
        <v>119</v>
      </c>
      <c r="G31" s="59" t="s">
        <v>119</v>
      </c>
      <c r="H31" s="59" t="s">
        <v>119</v>
      </c>
      <c r="I31" s="59" t="s">
        <v>119</v>
      </c>
      <c r="J31" s="59" t="s">
        <v>119</v>
      </c>
      <c r="K31" s="59">
        <f t="shared" ref="K31:Q31" si="4">K13/3.6725</f>
        <v>238328.11436351261</v>
      </c>
      <c r="L31" s="59">
        <f t="shared" si="4"/>
        <v>315867.93737236218</v>
      </c>
      <c r="M31" s="59">
        <f t="shared" si="4"/>
        <v>375513.95507147722</v>
      </c>
      <c r="N31" s="59">
        <f t="shared" si="4"/>
        <v>392244.52008168824</v>
      </c>
      <c r="O31" s="59">
        <f t="shared" si="4"/>
        <v>402728.11436351261</v>
      </c>
      <c r="P31" s="59">
        <f t="shared" si="4"/>
        <v>358529.6119809394</v>
      </c>
      <c r="Q31" s="59">
        <f t="shared" si="4"/>
        <v>360626.27637848881</v>
      </c>
      <c r="R31" s="134" t="s">
        <v>35</v>
      </c>
      <c r="S31" s="170"/>
      <c r="T31" s="170"/>
      <c r="U31" s="170"/>
      <c r="V31" s="170"/>
      <c r="W31" s="170"/>
      <c r="X31" s="170"/>
      <c r="Y31" s="170"/>
      <c r="Z31" s="170"/>
      <c r="AA31" s="170"/>
      <c r="AB31" s="170"/>
      <c r="AC31" s="170"/>
      <c r="AD31" s="170"/>
      <c r="AE31" s="170"/>
      <c r="AF31" s="170"/>
      <c r="AG31" s="170"/>
      <c r="AH31" s="170"/>
    </row>
    <row r="32" spans="2:34" ht="25.15" customHeight="1">
      <c r="B32" s="61" t="s">
        <v>36</v>
      </c>
      <c r="C32" s="137" t="s">
        <v>110</v>
      </c>
      <c r="D32" s="59" t="s">
        <v>119</v>
      </c>
      <c r="E32" s="59" t="s">
        <v>119</v>
      </c>
      <c r="F32" s="59" t="s">
        <v>119</v>
      </c>
      <c r="G32" s="59" t="s">
        <v>119</v>
      </c>
      <c r="H32" s="59" t="s">
        <v>119</v>
      </c>
      <c r="I32" s="59" t="s">
        <v>119</v>
      </c>
      <c r="J32" s="59" t="s">
        <v>119</v>
      </c>
      <c r="K32" s="59">
        <f t="shared" ref="K32:Q32" si="5">K14/3.6725</f>
        <v>226592.2396187883</v>
      </c>
      <c r="L32" s="59">
        <f t="shared" si="5"/>
        <v>303070.11572498298</v>
      </c>
      <c r="M32" s="59">
        <f t="shared" si="5"/>
        <v>360445.20081688225</v>
      </c>
      <c r="N32" s="59">
        <f t="shared" si="5"/>
        <v>371005.5820285909</v>
      </c>
      <c r="O32" s="59">
        <f t="shared" si="5"/>
        <v>378902.38257317903</v>
      </c>
      <c r="P32" s="59">
        <f t="shared" si="5"/>
        <v>297753.57385976857</v>
      </c>
      <c r="Q32" s="59">
        <f t="shared" si="5"/>
        <v>295030.63308373041</v>
      </c>
      <c r="R32" s="138" t="s">
        <v>124</v>
      </c>
      <c r="S32" s="170"/>
      <c r="T32" s="170"/>
      <c r="U32" s="170"/>
      <c r="V32" s="170"/>
      <c r="W32" s="170"/>
      <c r="X32" s="170"/>
      <c r="Y32" s="170"/>
      <c r="Z32" s="170"/>
      <c r="AA32" s="170"/>
      <c r="AB32" s="170"/>
      <c r="AC32" s="170"/>
      <c r="AD32" s="170"/>
      <c r="AE32" s="170"/>
      <c r="AF32" s="170"/>
      <c r="AG32" s="170"/>
      <c r="AH32" s="170"/>
    </row>
    <row r="33" spans="2:34" ht="25.15" customHeight="1">
      <c r="B33" s="61" t="s">
        <v>37</v>
      </c>
      <c r="C33" s="64" t="s">
        <v>109</v>
      </c>
      <c r="D33" s="59" t="s">
        <v>119</v>
      </c>
      <c r="E33" s="59" t="s">
        <v>119</v>
      </c>
      <c r="F33" s="59" t="s">
        <v>119</v>
      </c>
      <c r="G33" s="59" t="s">
        <v>119</v>
      </c>
      <c r="H33" s="59" t="s">
        <v>119</v>
      </c>
      <c r="I33" s="59" t="s">
        <v>119</v>
      </c>
      <c r="J33" s="59" t="s">
        <v>119</v>
      </c>
      <c r="K33" s="59">
        <f t="shared" ref="K33:Q33" si="6">K15/3.6725</f>
        <v>11735.874744724302</v>
      </c>
      <c r="L33" s="59">
        <f t="shared" si="6"/>
        <v>12797.821647379171</v>
      </c>
      <c r="M33" s="59">
        <f t="shared" si="6"/>
        <v>15068.754254594964</v>
      </c>
      <c r="N33" s="59">
        <f t="shared" si="6"/>
        <v>21238.938053097347</v>
      </c>
      <c r="O33" s="59">
        <f t="shared" si="6"/>
        <v>23825.731790333561</v>
      </c>
      <c r="P33" s="59">
        <f t="shared" si="6"/>
        <v>60776.038121170866</v>
      </c>
      <c r="Q33" s="59">
        <f t="shared" si="6"/>
        <v>65595.643294758338</v>
      </c>
      <c r="R33" s="138" t="s">
        <v>105</v>
      </c>
      <c r="S33" s="170"/>
      <c r="T33" s="170"/>
      <c r="U33" s="170"/>
      <c r="V33" s="170"/>
      <c r="W33" s="170"/>
      <c r="X33" s="170"/>
      <c r="Y33" s="170"/>
      <c r="Z33" s="170"/>
      <c r="AA33" s="170"/>
      <c r="AB33" s="170"/>
      <c r="AC33" s="170"/>
      <c r="AD33" s="170"/>
      <c r="AE33" s="170"/>
      <c r="AF33" s="170"/>
      <c r="AG33" s="170"/>
      <c r="AH33" s="170"/>
    </row>
    <row r="34" spans="2:34" ht="25.15" customHeight="1">
      <c r="B34" s="136" t="s">
        <v>38</v>
      </c>
      <c r="C34" s="135" t="s">
        <v>107</v>
      </c>
      <c r="D34" s="59">
        <f t="shared" ref="D34:J34" si="7">D16/3.6725</f>
        <v>210282.56025630428</v>
      </c>
      <c r="E34" s="59">
        <f t="shared" si="7"/>
        <v>250462.89993192648</v>
      </c>
      <c r="F34" s="59">
        <f t="shared" si="7"/>
        <v>278227.63784887682</v>
      </c>
      <c r="G34" s="59">
        <f t="shared" si="7"/>
        <v>293095.98366235534</v>
      </c>
      <c r="H34" s="59">
        <f t="shared" si="7"/>
        <v>319292.03539823007</v>
      </c>
      <c r="I34" s="59">
        <f t="shared" si="7"/>
        <v>305786.24914908101</v>
      </c>
      <c r="J34" s="59">
        <f t="shared" si="7"/>
        <v>310415.24846834585</v>
      </c>
      <c r="K34" s="59" t="s">
        <v>119</v>
      </c>
      <c r="L34" s="59" t="s">
        <v>119</v>
      </c>
      <c r="M34" s="59" t="s">
        <v>119</v>
      </c>
      <c r="N34" s="59" t="s">
        <v>119</v>
      </c>
      <c r="O34" s="59" t="s">
        <v>119</v>
      </c>
      <c r="P34" s="59" t="s">
        <v>119</v>
      </c>
      <c r="Q34" s="59" t="s">
        <v>119</v>
      </c>
      <c r="R34" s="134" t="s">
        <v>125</v>
      </c>
      <c r="S34" s="170"/>
      <c r="T34" s="170"/>
      <c r="U34" s="170"/>
      <c r="V34" s="170"/>
      <c r="W34" s="170"/>
      <c r="X34" s="170"/>
      <c r="Y34" s="170"/>
      <c r="Z34" s="170"/>
      <c r="AA34" s="170"/>
      <c r="AB34" s="170"/>
      <c r="AC34" s="170"/>
      <c r="AD34" s="170"/>
      <c r="AE34" s="170"/>
      <c r="AF34" s="170"/>
      <c r="AG34" s="170"/>
      <c r="AH34" s="170"/>
    </row>
    <row r="35" spans="2:34" ht="25.15" customHeight="1">
      <c r="B35" s="61" t="s">
        <v>39</v>
      </c>
      <c r="C35" s="137" t="s">
        <v>113</v>
      </c>
      <c r="D35" s="59">
        <f t="shared" ref="D35:J35" si="8">D17/3.6725</f>
        <v>186869.88958211255</v>
      </c>
      <c r="E35" s="59">
        <f t="shared" si="8"/>
        <v>229931.92648059907</v>
      </c>
      <c r="F35" s="59">
        <f t="shared" si="8"/>
        <v>256525.79986385297</v>
      </c>
      <c r="G35" s="59">
        <f t="shared" si="8"/>
        <v>270577.26344452007</v>
      </c>
      <c r="H35" s="59">
        <f t="shared" si="8"/>
        <v>276024.50646698434</v>
      </c>
      <c r="I35" s="59">
        <f t="shared" si="8"/>
        <v>263417.29067392787</v>
      </c>
      <c r="J35" s="59">
        <f t="shared" si="8"/>
        <v>266575.90197413205</v>
      </c>
      <c r="K35" s="59" t="s">
        <v>119</v>
      </c>
      <c r="L35" s="59" t="s">
        <v>119</v>
      </c>
      <c r="M35" s="59" t="s">
        <v>119</v>
      </c>
      <c r="N35" s="59" t="s">
        <v>119</v>
      </c>
      <c r="O35" s="59" t="s">
        <v>119</v>
      </c>
      <c r="P35" s="59" t="s">
        <v>119</v>
      </c>
      <c r="Q35" s="59" t="s">
        <v>119</v>
      </c>
      <c r="R35" s="138" t="s">
        <v>126</v>
      </c>
      <c r="S35" s="170"/>
      <c r="T35" s="170"/>
      <c r="U35" s="170"/>
      <c r="V35" s="170"/>
      <c r="W35" s="170"/>
      <c r="X35" s="170"/>
      <c r="Y35" s="170"/>
      <c r="Z35" s="170"/>
      <c r="AA35" s="170"/>
      <c r="AB35" s="170"/>
      <c r="AC35" s="170"/>
      <c r="AD35" s="170"/>
      <c r="AE35" s="170"/>
      <c r="AF35" s="170"/>
      <c r="AG35" s="170"/>
      <c r="AH35" s="170"/>
    </row>
    <row r="36" spans="2:34" ht="25.15" customHeight="1" thickBot="1">
      <c r="B36" s="22" t="s">
        <v>40</v>
      </c>
      <c r="C36" s="57" t="s">
        <v>108</v>
      </c>
      <c r="D36" s="318">
        <f t="shared" ref="D36:J36" si="9">D18/3.6725</f>
        <v>23412.670674191741</v>
      </c>
      <c r="E36" s="318">
        <f t="shared" si="9"/>
        <v>20530.973451327434</v>
      </c>
      <c r="F36" s="318">
        <f t="shared" si="9"/>
        <v>21701.837985023827</v>
      </c>
      <c r="G36" s="318">
        <f t="shared" si="9"/>
        <v>22518.720217835264</v>
      </c>
      <c r="H36" s="318">
        <f t="shared" si="9"/>
        <v>43267.528931245746</v>
      </c>
      <c r="I36" s="318">
        <f t="shared" si="9"/>
        <v>42368.958475153166</v>
      </c>
      <c r="J36" s="318">
        <f t="shared" si="9"/>
        <v>43839.346494213751</v>
      </c>
      <c r="K36" s="318" t="s">
        <v>119</v>
      </c>
      <c r="L36" s="318" t="s">
        <v>119</v>
      </c>
      <c r="M36" s="318" t="s">
        <v>119</v>
      </c>
      <c r="N36" s="318" t="s">
        <v>119</v>
      </c>
      <c r="O36" s="318" t="s">
        <v>119</v>
      </c>
      <c r="P36" s="318" t="s">
        <v>119</v>
      </c>
      <c r="Q36" s="318" t="s">
        <v>119</v>
      </c>
      <c r="R36" s="58" t="s">
        <v>106</v>
      </c>
      <c r="S36" s="170"/>
      <c r="T36" s="170"/>
      <c r="U36" s="170"/>
      <c r="V36" s="170"/>
      <c r="W36" s="170"/>
      <c r="X36" s="170"/>
      <c r="Y36" s="170"/>
      <c r="Z36" s="170"/>
      <c r="AA36" s="170"/>
      <c r="AB36" s="170"/>
      <c r="AC36" s="170"/>
      <c r="AD36" s="170"/>
      <c r="AE36" s="170"/>
      <c r="AF36" s="170"/>
      <c r="AG36" s="170"/>
      <c r="AH36" s="170"/>
    </row>
    <row r="37" spans="2:34" ht="20.25" customHeight="1">
      <c r="B37" s="88" t="s">
        <v>197</v>
      </c>
      <c r="C37" s="88"/>
      <c r="D37" s="85"/>
      <c r="E37" s="85"/>
      <c r="F37" s="86"/>
      <c r="G37" s="87"/>
      <c r="K37" s="108"/>
      <c r="L37" s="108"/>
      <c r="M37" s="108"/>
      <c r="N37" s="108"/>
      <c r="O37" s="108"/>
      <c r="P37" s="108"/>
      <c r="Q37" s="108"/>
      <c r="R37" s="88" t="s">
        <v>180</v>
      </c>
    </row>
  </sheetData>
  <mergeCells count="16">
    <mergeCell ref="B21:R21"/>
    <mergeCell ref="B22:R22"/>
    <mergeCell ref="B24:B25"/>
    <mergeCell ref="C24:C25"/>
    <mergeCell ref="D24:J24"/>
    <mergeCell ref="K24:Q24"/>
    <mergeCell ref="R24:R25"/>
    <mergeCell ref="B1:M1"/>
    <mergeCell ref="B3:R3"/>
    <mergeCell ref="B4:R4"/>
    <mergeCell ref="B6:B7"/>
    <mergeCell ref="C6:C7"/>
    <mergeCell ref="D6:J6"/>
    <mergeCell ref="K6:Q6"/>
    <mergeCell ref="R6:R7"/>
    <mergeCell ref="B2:R2"/>
  </mergeCells>
  <pageMargins left="0.70866141732283472" right="0.70866141732283472" top="0.74803149606299213" bottom="0.74803149606299213" header="0.31496062992125984" footer="0.31496062992125984"/>
  <pageSetup paperSize="9" scale="40" orientation="portrait" verticalDpi="4294967293" r:id="rId1"/>
  <rowBreaks count="1" manualBreakCount="1">
    <brk id="19" min="1" max="7"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B23919893D59A448A21D643BB803FF7" ma:contentTypeVersion="7" ma:contentTypeDescription="Create a new document." ma:contentTypeScope="" ma:versionID="6ed8bc79774c28f6065bbdea525ab958">
  <xsd:schema xmlns:xsd="http://www.w3.org/2001/XMLSchema" xmlns:xs="http://www.w3.org/2001/XMLSchema" xmlns:p="http://schemas.microsoft.com/office/2006/metadata/properties" xmlns:ns1="http://schemas.microsoft.com/sharepoint/v3" xmlns:ns2="11e98399-6018-44a8-ab8a-19bd2caf1874" xmlns:ns3="b4dd0e67-5d47-4f29-adcd-dd34f9893469" xmlns:ns4="7d8b1d95-6cab-466d-a31f-37c38b23f4ec" targetNamespace="http://schemas.microsoft.com/office/2006/metadata/properties" ma:root="true" ma:fieldsID="edcd2b7f8c7af01843adc9769c79abaf" ns1:_="" ns2:_="" ns3:_="" ns4:_="">
    <xsd:import namespace="http://schemas.microsoft.com/sharepoint/v3"/>
    <xsd:import namespace="11e98399-6018-44a8-ab8a-19bd2caf1874"/>
    <xsd:import namespace="b4dd0e67-5d47-4f29-adcd-dd34f9893469"/>
    <xsd:import namespace="7d8b1d95-6cab-466d-a31f-37c38b23f4ec"/>
    <xsd:element name="properties">
      <xsd:complexType>
        <xsd:sequence>
          <xsd:element name="documentManagement">
            <xsd:complexType>
              <xsd:all>
                <xsd:element ref="ns1:VariationsItemGroupID" minOccurs="0"/>
                <xsd:element ref="ns2:SharedWithUsers" minOccurs="0"/>
                <xsd:element ref="ns3:Information" minOccurs="0"/>
                <xsd:element ref="ns4:TaxKeywordTaxHTField"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VariationsItemGroupID" ma:index="8" nillable="true" ma:displayName="Item Group ID" ma:description="" ma:hidden="true" ma:internalName="VariationsItemGroupID">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1e98399-6018-44a8-ab8a-19bd2caf1874" elementFormDefault="qualified">
    <xsd:import namespace="http://schemas.microsoft.com/office/2006/documentManagement/types"/>
    <xsd:import namespace="http://schemas.microsoft.com/office/infopath/2007/PartnerControls"/>
    <xsd:element name="SharedWithUsers" ma:index="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4dd0e67-5d47-4f29-adcd-dd34f9893469" elementFormDefault="qualified">
    <xsd:import namespace="http://schemas.microsoft.com/office/2006/documentManagement/types"/>
    <xsd:import namespace="http://schemas.microsoft.com/office/infopath/2007/PartnerControls"/>
    <xsd:element name="Information" ma:index="10" nillable="true" ma:displayName="Information" ma:internalName="Informatio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8b1d95-6cab-466d-a31f-37c38b23f4ec" elementFormDefault="qualified">
    <xsd:import namespace="http://schemas.microsoft.com/office/2006/documentManagement/types"/>
    <xsd:import namespace="http://schemas.microsoft.com/office/infopath/2007/PartnerControls"/>
    <xsd:element name="TaxKeywordTaxHTField" ma:index="12" nillable="true" ma:taxonomy="true" ma:internalName="TaxKeywordTaxHTField" ma:taxonomyFieldName="TaxKeyword" ma:displayName="Enterprise Keywords" ma:fieldId="{23f27201-bee3-471e-b2e7-b64fd8b7ca38}" ma:taxonomyMulti="true" ma:sspId="e21b44b3-cc57-4f72-b2c0-1634d09cd0c9" ma:termSetId="00000000-0000-0000-0000-000000000000" ma:anchorId="00000000-0000-0000-0000-000000000000" ma:open="true" ma:isKeyword="true">
      <xsd:complexType>
        <xsd:sequence>
          <xsd:element ref="pc:Terms" minOccurs="0" maxOccurs="1"/>
        </xsd:sequence>
      </xsd:complexType>
    </xsd:element>
    <xsd:element name="TaxCatchAll" ma:index="13" nillable="true" ma:displayName="Taxonomy Catch All Column" ma:description="" ma:hidden="true" ma:list="{faa78393-2983-4a21-a413-4213ee9daa23}" ma:internalName="TaxCatchAll" ma:showField="CatchAllData" ma:web="7d8b1d95-6cab-466d-a31f-37c38b23f4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ariationsItemGroupID xmlns="http://schemas.microsoft.com/sharepoint/v3">9088ba9f-9a6b-4ea6-b44b-641155024c8e</VariationsItemGroupID>
    <TaxKeywordTaxHTField xmlns="7d8b1d95-6cab-466d-a31f-37c38b23f4ec">
      <Terms xmlns="http://schemas.microsoft.com/office/infopath/2007/PartnerControls"/>
    </TaxKeywordTaxHTField>
    <Information xmlns="b4dd0e67-5d47-4f29-adcd-dd34f9893469" xsi:nil="true"/>
    <TaxCatchAll xmlns="7d8b1d95-6cab-466d-a31f-37c38b23f4ec"/>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FFC45C-97A5-4CD3-80BC-30AB9227C6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1e98399-6018-44a8-ab8a-19bd2caf1874"/>
    <ds:schemaRef ds:uri="b4dd0e67-5d47-4f29-adcd-dd34f9893469"/>
    <ds:schemaRef ds:uri="7d8b1d95-6cab-466d-a31f-37c38b23f4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2F2AFF-3251-45AF-B32C-DA3E8BF1FD4D}">
  <ds:schemaRefs>
    <ds:schemaRef ds:uri="http://www.w3.org/XML/1998/namespace"/>
    <ds:schemaRef ds:uri="http://schemas.microsoft.com/office/2006/metadata/properties"/>
    <ds:schemaRef ds:uri="7d8b1d95-6cab-466d-a31f-37c38b23f4ec"/>
    <ds:schemaRef ds:uri="http://schemas.microsoft.com/office/2006/documentManagement/types"/>
    <ds:schemaRef ds:uri="http://purl.org/dc/elements/1.1/"/>
    <ds:schemaRef ds:uri="b4dd0e67-5d47-4f29-adcd-dd34f9893469"/>
    <ds:schemaRef ds:uri="11e98399-6018-44a8-ab8a-19bd2caf1874"/>
    <ds:schemaRef ds:uri="http://schemas.microsoft.com/office/infopath/2007/PartnerControls"/>
    <ds:schemaRef ds:uri="http://schemas.openxmlformats.org/package/2006/metadata/core-properties"/>
    <ds:schemaRef ds:uri="http://schemas.microsoft.com/sharepoint/v3"/>
    <ds:schemaRef ds:uri="http://purl.org/dc/dcmitype/"/>
    <ds:schemaRef ds:uri="http://purl.org/dc/terms/"/>
  </ds:schemaRefs>
</ds:datastoreItem>
</file>

<file path=customXml/itemProps3.xml><?xml version="1.0" encoding="utf-8"?>
<ds:datastoreItem xmlns:ds="http://schemas.openxmlformats.org/officeDocument/2006/customXml" ds:itemID="{3C5DE5C4-6BD3-4F28-ADE8-39061D36990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Index الفهرس</vt:lpstr>
      <vt:lpstr>البيانات الوصفيةMetadata</vt:lpstr>
      <vt:lpstr>1-4</vt:lpstr>
      <vt:lpstr>5-8</vt:lpstr>
      <vt:lpstr>9-12</vt:lpstr>
      <vt:lpstr>13-16</vt:lpstr>
      <vt:lpstr>17-24</vt:lpstr>
      <vt:lpstr>25-26</vt:lpstr>
      <vt:lpstr>25-26(c)</vt:lpstr>
      <vt:lpstr>27-31</vt:lpstr>
      <vt:lpstr>32-34</vt:lpstr>
      <vt:lpstr>35-37</vt:lpstr>
      <vt:lpstr>'13-16'!Print_Area</vt:lpstr>
      <vt:lpstr>'1-4'!Print_Area</vt:lpstr>
      <vt:lpstr>'17-24'!Print_Area</vt:lpstr>
      <vt:lpstr>'25-26'!Print_Area</vt:lpstr>
      <vt:lpstr>'25-26(c)'!Print_Area</vt:lpstr>
      <vt:lpstr>'27-31'!Print_Area</vt:lpstr>
      <vt:lpstr>'32-34'!Print_Area</vt:lpstr>
      <vt:lpstr>'35-37'!Print_Area</vt:lpstr>
      <vt:lpstr>'5-8'!Print_Area</vt:lpstr>
      <vt:lpstr>'9-12'!Print_Area</vt:lpstr>
      <vt:lpstr>'Index الفهرس'!Print_Area</vt:lpstr>
      <vt:lpstr>'البيانات الوصفيةMetadata'!Print_Area</vt:lpstr>
    </vt:vector>
  </TitlesOfParts>
  <Company>DOP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ashmawi</dc:creator>
  <cp:lastModifiedBy>Suha A Abudia</cp:lastModifiedBy>
  <cp:lastPrinted>2021-04-11T10:25:23Z</cp:lastPrinted>
  <dcterms:created xsi:type="dcterms:W3CDTF">2008-02-04T04:37:03Z</dcterms:created>
  <dcterms:modified xsi:type="dcterms:W3CDTF">2026-07-23T11:12:34Z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0x0101001B23919893D59A448A21D643BB803FF7</vt:lpwstr>
  </property>
  <property fmtid="{D5CDD505-2E9C-101B-9397-08002B2CF9AE}" pid="3" name="TaxKeyword">
    <vt:lpwstr/>
  </property>
</Properties>
</file>